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<sst xmlns="http://schemas.openxmlformats.org/spreadsheetml/2006/main" count="604" uniqueCount="209">
  <si>
    <t>Treść</t>
  </si>
  <si>
    <t>Dz.</t>
  </si>
  <si>
    <t>§</t>
  </si>
  <si>
    <t>4</t>
  </si>
  <si>
    <t>5</t>
  </si>
  <si>
    <t>6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</si>
  <si>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</si>
  <si>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</si>
  <si>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</si>
  <si>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</si>
  <si>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</si>
  <si>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</si>
  <si>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</si>
  <si>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</si>
  <si>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</si>
  <si>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</si>
  <si>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</si>
  <si>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</si>
  <si>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</si>
  <si>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</si>
  <si>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</si>
  <si>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Wpłaty z tytułu odpłatnego nabycia prawa własności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</si>
  <si>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</si>
  <si>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</si>
  <si>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</si>
  <si>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</si>
  <si>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</si>
  <si>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</si>
  <si>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</si>
  <si>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</si>
  <si>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2010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</si>
  <si>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</si>
  <si>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</si>
  <si>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</si>
  <si>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</si>
  <si>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</si>
  <si>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</si>
  <si>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</si>
  <si>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</si>
  <si>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</si>
  <si>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</si>
  <si>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</si>
  <si>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</si>
  <si>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</si>
  <si>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</si>
  <si>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Wpływy z opłaty uzdrowiskowej</t>
  </si>
  <si>
    <t>0430</t>
  </si>
  <si>
    <t>Wpływy z opłaty targowej</t>
  </si>
  <si>
    <t>0410</t>
  </si>
  <si>
    <t>0480</t>
  </si>
  <si>
    <t>0490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</si>
  <si>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</si>
  <si>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</si>
  <si>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</si>
  <si>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</si>
  <si>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</si>
  <si>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</si>
  <si>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</si>
  <si>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</si>
  <si>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</si>
  <si>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</si>
  <si>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</si>
  <si>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</si>
  <si>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</si>
  <si>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</si>
  <si>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</si>
  <si>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</si>
  <si>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</si>
  <si>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</si>
  <si>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</si>
  <si>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</si>
  <si>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</si>
  <si>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</si>
  <si>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</si>
  <si>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</si>
  <si>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</si>
  <si>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</si>
  <si>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</si>
  <si>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</si>
  <si>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</si>
  <si>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</si>
  <si>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</si>
  <si>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</si>
  <si>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KULTURA FIZYCZNA I SPORT</t>
  </si>
  <si>
    <t>Instytucje kultury fizycznej</t>
  </si>
  <si>
    <t>OGÓŁEM:</t>
  </si>
  <si>
    <t>Utrzymanie zieleni w miastach i gminach</t>
  </si>
  <si>
    <t>0760</t>
  </si>
  <si>
    <t>2360</t>
  </si>
  <si>
    <t>2920</t>
  </si>
  <si>
    <t>Wpływy z róznych opłat</t>
  </si>
  <si>
    <t>0900</t>
  </si>
  <si>
    <t>6330</t>
  </si>
  <si>
    <t>Obiekty sportowe</t>
  </si>
  <si>
    <t>Część wyrównawcza subwencji ogólnej dla gmin</t>
  </si>
  <si>
    <t>2707</t>
  </si>
  <si>
    <t>Środki na dofinansowanie własnych zadań bieżących</t>
  </si>
  <si>
    <t>6300</t>
  </si>
  <si>
    <t>Grzywny i inne kary pieniężne od osób prawnych i innych jednostek organizacyjnych</t>
  </si>
  <si>
    <t>0960</t>
  </si>
  <si>
    <t>Podatek od czynności cywilnoprawnych</t>
  </si>
  <si>
    <t>Przeciwdziałanie alkoholizmowi</t>
  </si>
  <si>
    <t>Różne jednostki obsługi gospodarki mieszkaniowej</t>
  </si>
  <si>
    <t>2370</t>
  </si>
  <si>
    <t>Wpływy do budżetu nadwyżki środków obrotowych</t>
  </si>
  <si>
    <t>2440</t>
  </si>
  <si>
    <t>010</t>
  </si>
  <si>
    <t>ROLNICTWO I ŁOWIECTWO</t>
  </si>
  <si>
    <t>0927</t>
  </si>
  <si>
    <t>2008</t>
  </si>
  <si>
    <t>2009</t>
  </si>
  <si>
    <t>6208</t>
  </si>
  <si>
    <t>6209</t>
  </si>
  <si>
    <t>Opłata od posiadania psów</t>
  </si>
  <si>
    <t>Ochrona zabytków i opieka nad zabytkami</t>
  </si>
  <si>
    <t>2318</t>
  </si>
  <si>
    <t>2319</t>
  </si>
  <si>
    <t>0870</t>
  </si>
  <si>
    <t>Wpływy ze sprzedaży składników majątkowych</t>
  </si>
  <si>
    <t>01095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</si>
  <si>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</si>
  <si>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</si>
  <si>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</si>
  <si>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</si>
  <si>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Rozdz.</t>
  </si>
  <si>
    <t>Klasyfikacja budżetowa</t>
  </si>
  <si>
    <t>POZOSTAŁE ZADANIA W ZAKRESIE POLITYKI SPOŁECZNEJ</t>
  </si>
  <si>
    <t>0560</t>
  </si>
  <si>
    <t>Dochody z najmu i dzierżawy składników majątkowych</t>
  </si>
  <si>
    <t>Otrzymane spadki, zapisy i darowizny w postaci pieniężnej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</si>
  <si>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</si>
  <si>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</si>
  <si>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</si>
  <si>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</si>
  <si>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Wpływy z opłat za wydanie zezwolenia na sprzedaż alkoholu</t>
  </si>
  <si>
    <t>Wpływy z innych lokalnych opłat pobieranych przez jst na podstawie odrębnych ustaw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</si>
  <si>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</si>
  <si>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</si>
  <si>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</si>
  <si>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</si>
  <si>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Dochody jst związane z realizacją zadań z zakresu administracji rządowej oraz innych zadań zleconych ustawami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</si>
  <si>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</si>
  <si>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</si>
  <si>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</si>
  <si>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</si>
  <si>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</si>
  <si>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</si>
  <si>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</si>
  <si>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</si>
  <si>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</si>
  <si>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</si>
  <si>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DOCHODY OD OSÓB PRAWNYCH,OSÓB FIZYCZNYCH I OD INNYCH JEDNOSTEK NIEPOSIADAJACYCH OSOBOWOŚCI PRAWNEJ ORAZ WYDATKI ZWIĄZANE Z ICH POBOREM</t>
  </si>
  <si>
    <t>Dotacje</t>
  </si>
  <si>
    <t>Wpływy z tytułu pomocy finansowej udzielonej między jst na dofinansowanie własnych zadań inwestycyjnych i zakupów inwestycyjnych</t>
  </si>
  <si>
    <t>Wpływy z tytułu przekształcenia prawa użytkowania  wieczystego w prawo własności</t>
  </si>
  <si>
    <t>Podatek od działalności gospodarczej osób fizycznych, opłacany w formie karty podatkowej</t>
  </si>
  <si>
    <t>Stopień zaawansowania budżetu rocznego</t>
  </si>
  <si>
    <t>% realizacji planu (m-c)</t>
  </si>
  <si>
    <t>wskaźnik dynamiki 2010/2009</t>
  </si>
  <si>
    <t>Budżet                 roczny</t>
  </si>
  <si>
    <t>Dochody z najmu i dzierżawy składników majątkowych- PGKiM</t>
  </si>
  <si>
    <t>6298</t>
  </si>
  <si>
    <t>Drogi wewnętrzne</t>
  </si>
  <si>
    <t>Dochody z najmu i dzierżaw skł. maj. skarbu państwa, jst lub innych jednostek</t>
  </si>
  <si>
    <t>Wybory Prezydenta Rzeczpospolitej</t>
  </si>
  <si>
    <t xml:space="preserve">Wpływy ze zwrotów dotacji wykorzystanych niezgodnie z przeznaczeniem  </t>
  </si>
  <si>
    <t>Wybory do rag gmin, rad powiatów i sejmików województw, wybory wójtów, burmistrzów i prezydentów miast oraz referenda gminne, powiatowe i wojewódzkie</t>
  </si>
  <si>
    <t>Wpływy i wydatki związane z gromadzeniem środków z opłat i kar za korzystanie ze środowiska</t>
  </si>
  <si>
    <t>Środki na dofinansowanie własnych inwestycji gmin, powiatów, samorządów województw, pozyskane z innych źródeł</t>
  </si>
  <si>
    <t>Zasiłki stałe</t>
  </si>
  <si>
    <t>7</t>
  </si>
  <si>
    <t>8</t>
  </si>
  <si>
    <t>9</t>
  </si>
  <si>
    <t>10</t>
  </si>
  <si>
    <t>11</t>
  </si>
  <si>
    <t>12</t>
  </si>
  <si>
    <t>Składki na ubezpieczenie zdrowotne opłacane za osoby pobierające niektóre świadczenia z pomocy społecznej, niektóre świadczenia rodzinne oraz za uczestniczące w zajeciach w centrum integracji społecznej</t>
  </si>
  <si>
    <t>6620</t>
  </si>
  <si>
    <t>Dotacje celowe otrzymane z powiatu na inwestycje i zakupy inwestycyjne realizowane na podstawie porozumień między jst</t>
  </si>
  <si>
    <t>Dotacja</t>
  </si>
  <si>
    <t>Wybory do Parlamentu Europejskiego</t>
  </si>
  <si>
    <t>Pomoc dla cudzoziemców</t>
  </si>
  <si>
    <t>2870</t>
  </si>
  <si>
    <t>Dotacja z budżetu państwa dla gmin uzdrowiskowych</t>
  </si>
  <si>
    <t>2007</t>
  </si>
  <si>
    <t>Zaległości z podatków zniesionych</t>
  </si>
  <si>
    <t>Dochody z dzierżaw i leasingu</t>
  </si>
  <si>
    <t>Wpływy z zysku przeds. i 1-os spółek SP</t>
  </si>
  <si>
    <t>Wpływy z zysku 1-os spółek SP</t>
  </si>
  <si>
    <t>2990</t>
  </si>
  <si>
    <t>6680</t>
  </si>
  <si>
    <t>Wpłata śr. finans. niewykorzyst.</t>
  </si>
  <si>
    <t>Wpływy z tyt. pomocy finansowej</t>
  </si>
  <si>
    <t>Spis powszechny i inne</t>
  </si>
  <si>
    <t>x</t>
  </si>
  <si>
    <t>0928</t>
  </si>
  <si>
    <t>Promocja jst</t>
  </si>
  <si>
    <t>2310</t>
  </si>
  <si>
    <t>Odsetki od nieterminowych wpłat</t>
  </si>
  <si>
    <t>Grzywny, mandaty i inne kary pieniężne</t>
  </si>
  <si>
    <t>Grzywny i inne kary pieniężne</t>
  </si>
  <si>
    <t>2020</t>
  </si>
  <si>
    <t>Gospodarka odpadami</t>
  </si>
  <si>
    <t>Dotacje celowe</t>
  </si>
  <si>
    <t>Wpływy z różnych rozliczeń</t>
  </si>
  <si>
    <t>Wp. z zysku jednoosob. sp. sk. państwa lub sp. jst</t>
  </si>
  <si>
    <t>Budżet                      za 10 m-cy</t>
  </si>
  <si>
    <t>Wykonanie               za 10 m-cy</t>
  </si>
  <si>
    <t>wykonanie                   za 10 m-cy 2009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</si>
</sst>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#,##0.000"/>
  </numFmts>
  <fonts count="30">
    <font>
      <sz val="10"/>
      <name val="Arial CE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7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9" fontId="6" fillId="20" borderId="11" xfId="0" applyNumberFormat="1" applyFont="1" applyFill="1" applyBorder="1" applyAlignment="1">
      <alignment horizontal="center"/>
    </xf>
    <xf numFmtId="0" fontId="6" fillId="20" borderId="12" xfId="0" applyFont="1" applyFill="1" applyBorder="1" applyAlignment="1">
      <alignment horizontal="center" vertical="center"/>
    </xf>
    <xf numFmtId="4" fontId="6" fillId="20" borderId="10" xfId="0" applyNumberFormat="1" applyFont="1" applyFill="1" applyBorder="1" applyAlignment="1">
      <alignment vertical="center"/>
    </xf>
    <xf numFmtId="172" fontId="6" fillId="2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6" fillId="2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1" fillId="0" borderId="14" xfId="0" applyNumberFormat="1" applyFont="1" applyBorder="1" applyAlignment="1" quotePrefix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2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0" borderId="19" xfId="0" applyFont="1" applyFill="1" applyBorder="1" applyAlignment="1">
      <alignment horizontal="center" vertical="center"/>
    </xf>
    <xf numFmtId="49" fontId="6" fillId="20" borderId="13" xfId="0" applyNumberFormat="1" applyFont="1" applyFill="1" applyBorder="1" applyAlignment="1">
      <alignment horizontal="center" vertical="center"/>
    </xf>
    <xf numFmtId="4" fontId="6" fillId="2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6" fillId="20" borderId="11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/>
    </xf>
    <xf numFmtId="49" fontId="6" fillId="24" borderId="13" xfId="0" applyNumberFormat="1" applyFont="1" applyFill="1" applyBorder="1" applyAlignment="1">
      <alignment horizontal="center" vertical="center"/>
    </xf>
    <xf numFmtId="4" fontId="6" fillId="24" borderId="10" xfId="0" applyNumberFormat="1" applyFont="1" applyFill="1" applyBorder="1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 quotePrefix="1">
      <alignment horizontal="center" vertical="center"/>
    </xf>
    <xf numFmtId="49" fontId="1" fillId="24" borderId="10" xfId="0" applyNumberFormat="1" applyFont="1" applyFill="1" applyBorder="1" applyAlignment="1" quotePrefix="1">
      <alignment horizontal="center" vertical="center"/>
    </xf>
    <xf numFmtId="49" fontId="1" fillId="24" borderId="18" xfId="0" applyNumberFormat="1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6" fillId="2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49" fontId="6" fillId="24" borderId="10" xfId="0" applyNumberFormat="1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2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0" xfId="0" applyNumberFormat="1" applyFont="1" applyBorder="1" applyAlignment="1">
      <alignment vertical="center" wrapText="1"/>
    </xf>
    <xf numFmtId="49" fontId="6" fillId="20" borderId="21" xfId="0" applyNumberFormat="1" applyFont="1" applyFill="1" applyBorder="1" applyAlignment="1">
      <alignment horizontal="center" vertical="center"/>
    </xf>
    <xf numFmtId="4" fontId="6" fillId="20" borderId="18" xfId="0" applyNumberFormat="1" applyFont="1" applyFill="1" applyBorder="1" applyAlignment="1">
      <alignment vertical="center"/>
    </xf>
    <xf numFmtId="172" fontId="6" fillId="20" borderId="18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0" fontId="6" fillId="24" borderId="20" xfId="0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quotePrefix="1">
      <alignment horizontal="center" vertical="center"/>
    </xf>
    <xf numFmtId="0" fontId="6" fillId="20" borderId="18" xfId="0" applyFont="1" applyFill="1" applyBorder="1" applyAlignment="1">
      <alignment vertical="center"/>
    </xf>
    <xf numFmtId="0" fontId="6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6" fillId="2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20" borderId="19" xfId="0" applyFont="1" applyFill="1" applyBorder="1" applyAlignment="1">
      <alignment horizontal="center"/>
    </xf>
    <xf numFmtId="0" fontId="6" fillId="20" borderId="13" xfId="0" applyFont="1" applyFill="1" applyBorder="1" applyAlignment="1">
      <alignment horizontal="center"/>
    </xf>
    <xf numFmtId="4" fontId="6" fillId="20" borderId="10" xfId="0" applyNumberFormat="1" applyFont="1" applyFill="1" applyBorder="1" applyAlignment="1">
      <alignment/>
    </xf>
    <xf numFmtId="172" fontId="6" fillId="20" borderId="10" xfId="0" applyNumberFormat="1" applyFont="1" applyFill="1" applyBorder="1" applyAlignment="1">
      <alignment horizontal="right"/>
    </xf>
    <xf numFmtId="2" fontId="6" fillId="2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" fillId="0" borderId="13" xfId="0" applyFont="1" applyBorder="1" applyAlignment="1">
      <alignment/>
    </xf>
    <xf numFmtId="0" fontId="6" fillId="24" borderId="11" xfId="0" applyFont="1" applyFill="1" applyBorder="1" applyAlignment="1">
      <alignment horizontal="center"/>
    </xf>
    <xf numFmtId="0" fontId="6" fillId="0" borderId="13" xfId="0" applyFont="1" applyBorder="1" applyAlignment="1">
      <alignment vertical="center"/>
    </xf>
    <xf numFmtId="49" fontId="1" fillId="0" borderId="15" xfId="0" applyNumberFormat="1" applyFont="1" applyBorder="1" applyAlignment="1">
      <alignment horizontal="center"/>
    </xf>
    <xf numFmtId="0" fontId="6" fillId="20" borderId="13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 quotePrefix="1">
      <alignment horizontal="center" vertical="center"/>
    </xf>
    <xf numFmtId="2" fontId="6" fillId="24" borderId="10" xfId="0" applyNumberFormat="1" applyFont="1" applyFill="1" applyBorder="1" applyAlignment="1">
      <alignment horizontal="right"/>
    </xf>
    <xf numFmtId="2" fontId="1" fillId="24" borderId="10" xfId="0" applyNumberFormat="1" applyFont="1" applyFill="1" applyBorder="1" applyAlignment="1">
      <alignment horizontal="right"/>
    </xf>
    <xf numFmtId="2" fontId="6" fillId="20" borderId="18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6" fillId="20" borderId="10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vertical="center"/>
    </xf>
    <xf numFmtId="2" fontId="6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0" xfId="0" applyNumberFormat="1" applyAlignment="1">
      <alignment vertical="center"/>
    </xf>
    <xf numFmtId="0" fontId="6" fillId="20" borderId="11" xfId="0" applyFont="1" applyFill="1" applyBorder="1" applyAlignment="1">
      <alignment vertical="center"/>
    </xf>
    <xf numFmtId="0" fontId="8" fillId="20" borderId="13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 quotePrefix="1">
      <alignment horizontal="center" vertical="center"/>
    </xf>
    <xf numFmtId="4" fontId="29" fillId="20" borderId="10" xfId="0" applyNumberFormat="1" applyFont="1" applyFill="1" applyBorder="1" applyAlignment="1">
      <alignment/>
    </xf>
    <xf numFmtId="4" fontId="29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29" fillId="20" borderId="18" xfId="0" applyNumberFormat="1" applyFont="1" applyFill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4" fontId="29" fillId="20" borderId="10" xfId="0" applyNumberFormat="1" applyFont="1" applyFill="1" applyBorder="1" applyAlignment="1">
      <alignment vertical="center"/>
    </xf>
    <xf numFmtId="173" fontId="2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Fill="1" applyBorder="1" applyAlignment="1">
      <alignment horizontal="right" vertical="center"/>
    </xf>
    <xf numFmtId="4" fontId="29" fillId="20" borderId="10" xfId="0" applyNumberFormat="1" applyFont="1" applyFill="1" applyBorder="1" applyAlignment="1">
      <alignment horizontal="right" vertical="center"/>
    </xf>
    <xf numFmtId="4" fontId="29" fillId="0" borderId="10" xfId="0" applyNumberFormat="1" applyFont="1" applyBorder="1" applyAlignment="1">
      <alignment horizontal="right" vertical="center"/>
    </xf>
    <xf numFmtId="172" fontId="29" fillId="0" borderId="10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3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6.75390625" style="3" customWidth="1"/>
    <col min="5" max="7" width="11.75390625" style="3" customWidth="1"/>
    <col min="8" max="8" width="8.75390625" style="137" customWidth="1"/>
    <col min="9" max="10" width="8.75390625" style="134" customWidth="1"/>
    <col min="11" max="11" width="8.125" style="92" customWidth="1"/>
    <col min="12" max="12" width="10.875" style="168" customWidth="1"/>
  </cols>
  <sheetData>
    <row r="1" spans="1:12" ht="19.5" customHeight="1">
      <c r="A1" s="140" t="s">
        <v>125</v>
      </c>
      <c r="B1" s="141"/>
      <c r="C1" s="142"/>
      <c r="D1" s="143" t="s">
        <v>0</v>
      </c>
      <c r="E1" s="144" t="s">
        <v>159</v>
      </c>
      <c r="F1" s="144" t="s">
        <v>206</v>
      </c>
      <c r="G1" s="144" t="s">
        <v>207</v>
      </c>
      <c r="H1" s="146" t="s">
        <v>157</v>
      </c>
      <c r="I1" s="149" t="s">
        <v>156</v>
      </c>
      <c r="J1" s="150"/>
      <c r="K1" s="148" t="s">
        <v>158</v>
      </c>
      <c r="L1" s="148" t="s">
        <v>208</v>
      </c>
    </row>
    <row r="2" spans="1:12" ht="14.25" customHeight="1">
      <c r="A2" s="79" t="s">
        <v>1</v>
      </c>
      <c r="B2" s="97" t="s">
        <v>124</v>
      </c>
      <c r="C2" s="98" t="s">
        <v>2</v>
      </c>
      <c r="D2" s="143"/>
      <c r="E2" s="145"/>
      <c r="F2" s="145"/>
      <c r="G2" s="145"/>
      <c r="H2" s="147"/>
      <c r="I2" s="127">
        <v>2009</v>
      </c>
      <c r="J2" s="127">
        <v>2010</v>
      </c>
      <c r="K2" s="148"/>
      <c r="L2" s="148"/>
    </row>
    <row r="3" spans="1:12" ht="12.75">
      <c r="A3" s="80">
        <v>1</v>
      </c>
      <c r="B3" s="81">
        <v>2</v>
      </c>
      <c r="C3" s="82">
        <v>3</v>
      </c>
      <c r="D3" s="101" t="s">
        <v>3</v>
      </c>
      <c r="E3" s="101" t="s">
        <v>4</v>
      </c>
      <c r="F3" s="101" t="s">
        <v>5</v>
      </c>
      <c r="G3" s="101" t="s">
        <v>170</v>
      </c>
      <c r="H3" s="128" t="s">
        <v>171</v>
      </c>
      <c r="I3" s="128" t="s">
        <v>172</v>
      </c>
      <c r="J3" s="128" t="s">
        <v>173</v>
      </c>
      <c r="K3" s="101" t="s">
        <v>174</v>
      </c>
      <c r="L3" s="151" t="s">
        <v>175</v>
      </c>
    </row>
    <row r="4" spans="1:12" s="112" customFormat="1" ht="11.25">
      <c r="A4" s="10" t="s">
        <v>106</v>
      </c>
      <c r="B4" s="107"/>
      <c r="C4" s="108"/>
      <c r="D4" s="105" t="s">
        <v>107</v>
      </c>
      <c r="E4" s="109">
        <f aca="true" t="shared" si="0" ref="E4:G5">E5</f>
        <v>16172</v>
      </c>
      <c r="F4" s="109">
        <f t="shared" si="0"/>
        <v>16172</v>
      </c>
      <c r="G4" s="109">
        <f t="shared" si="0"/>
        <v>16171.76</v>
      </c>
      <c r="H4" s="111">
        <f>G4*100/F4</f>
        <v>99.99851595349988</v>
      </c>
      <c r="I4" s="111">
        <v>61.03</v>
      </c>
      <c r="J4" s="111">
        <f>G4*100/E4</f>
        <v>99.99851595349988</v>
      </c>
      <c r="K4" s="110">
        <f>+G4*100/L4</f>
        <v>70.23376569230275</v>
      </c>
      <c r="L4" s="152">
        <f>L5</f>
        <v>23025.62</v>
      </c>
    </row>
    <row r="5" spans="1:12" s="2" customFormat="1" ht="11.25">
      <c r="A5" s="14"/>
      <c r="B5" s="113" t="s">
        <v>119</v>
      </c>
      <c r="C5" s="114"/>
      <c r="D5" s="106" t="s">
        <v>6</v>
      </c>
      <c r="E5" s="115">
        <f t="shared" si="0"/>
        <v>16172</v>
      </c>
      <c r="F5" s="115">
        <f t="shared" si="0"/>
        <v>16172</v>
      </c>
      <c r="G5" s="115">
        <f t="shared" si="0"/>
        <v>16171.76</v>
      </c>
      <c r="H5" s="135">
        <f>G5*100/F5</f>
        <v>99.99851595349988</v>
      </c>
      <c r="I5" s="129">
        <v>61.03</v>
      </c>
      <c r="J5" s="116">
        <f>G5*100/E5</f>
        <v>99.99851595349988</v>
      </c>
      <c r="K5" s="117">
        <f>+G5*100/L5</f>
        <v>70.23376569230275</v>
      </c>
      <c r="L5" s="153">
        <f>L6</f>
        <v>23025.62</v>
      </c>
    </row>
    <row r="6" spans="1:12" s="2" customFormat="1" ht="11.25">
      <c r="A6" s="18"/>
      <c r="B6" s="65"/>
      <c r="C6" s="125" t="s">
        <v>30</v>
      </c>
      <c r="D6" s="104" t="s">
        <v>179</v>
      </c>
      <c r="E6" s="94">
        <v>16172</v>
      </c>
      <c r="F6" s="94">
        <v>16172</v>
      </c>
      <c r="G6" s="94">
        <v>16171.76</v>
      </c>
      <c r="H6" s="136">
        <f>G6*100/F6</f>
        <v>99.99851595349988</v>
      </c>
      <c r="I6" s="130">
        <v>61.03</v>
      </c>
      <c r="J6" s="119">
        <f>G6*100/E6</f>
        <v>99.99851595349988</v>
      </c>
      <c r="K6" s="120">
        <f>+G6*100/L6</f>
        <v>70.23376569230275</v>
      </c>
      <c r="L6" s="154">
        <v>23025.62</v>
      </c>
    </row>
    <row r="7" spans="1:12" s="2" customFormat="1" ht="11.25">
      <c r="A7" s="23">
        <v>600</v>
      </c>
      <c r="B7" s="41"/>
      <c r="C7" s="126"/>
      <c r="D7" s="102" t="s">
        <v>7</v>
      </c>
      <c r="E7" s="89">
        <f>E8+E12+E19+E21</f>
        <v>2547960</v>
      </c>
      <c r="F7" s="89">
        <f>F8+F12+F19+F21</f>
        <v>485580</v>
      </c>
      <c r="G7" s="89">
        <f>G8+G12+G19+G21</f>
        <v>333176.31999999995</v>
      </c>
      <c r="H7" s="131">
        <f aca="true" t="shared" si="1" ref="H7:H81">G7*100/F7</f>
        <v>68.61409448494582</v>
      </c>
      <c r="I7" s="131">
        <v>43.91</v>
      </c>
      <c r="J7" s="131">
        <f>G7*100/E7</f>
        <v>13.076198998414416</v>
      </c>
      <c r="K7" s="90">
        <f>G7*100/L7</f>
        <v>29.631701136971447</v>
      </c>
      <c r="L7" s="155">
        <f>L8+L12+L19+L21</f>
        <v>1124391.47</v>
      </c>
    </row>
    <row r="8" spans="1:12" s="2" customFormat="1" ht="11.25">
      <c r="A8" s="14"/>
      <c r="B8" s="24">
        <v>60004</v>
      </c>
      <c r="C8" s="15"/>
      <c r="D8" s="9" t="s">
        <v>8</v>
      </c>
      <c r="E8" s="16">
        <f>SUM(E9:E11)</f>
        <v>14600</v>
      </c>
      <c r="F8" s="16">
        <f>SUM(F9:F11)</f>
        <v>10700</v>
      </c>
      <c r="G8" s="16">
        <f>SUM(G9:G11)</f>
        <v>12469</v>
      </c>
      <c r="H8" s="132">
        <f t="shared" si="1"/>
        <v>116.53271028037383</v>
      </c>
      <c r="I8" s="132">
        <v>89.6</v>
      </c>
      <c r="J8" s="132">
        <f aca="true" t="shared" si="2" ref="J8:J80">G8*100/E8</f>
        <v>85.4041095890411</v>
      </c>
      <c r="K8" s="17">
        <f>G8*100/L8</f>
        <v>24.370084426540778</v>
      </c>
      <c r="L8" s="156">
        <f>SUM(L9:L11)</f>
        <v>51165.19</v>
      </c>
    </row>
    <row r="9" spans="1:12" s="2" customFormat="1" ht="11.25">
      <c r="A9" s="18"/>
      <c r="B9" s="19"/>
      <c r="C9" s="25" t="s">
        <v>9</v>
      </c>
      <c r="D9" s="4" t="s">
        <v>10</v>
      </c>
      <c r="E9" s="21">
        <v>14000</v>
      </c>
      <c r="F9" s="21">
        <v>10100</v>
      </c>
      <c r="G9" s="21">
        <v>11469</v>
      </c>
      <c r="H9" s="100">
        <f t="shared" si="1"/>
        <v>113.55445544554455</v>
      </c>
      <c r="I9" s="100">
        <v>67.49</v>
      </c>
      <c r="J9" s="100">
        <f t="shared" si="2"/>
        <v>81.92142857142858</v>
      </c>
      <c r="K9" s="22">
        <f>G9*100/L9</f>
        <v>121.37792358979786</v>
      </c>
      <c r="L9" s="157">
        <v>9449</v>
      </c>
    </row>
    <row r="10" spans="1:12" s="2" customFormat="1" ht="11.25">
      <c r="A10" s="18"/>
      <c r="B10" s="19"/>
      <c r="C10" s="28" t="s">
        <v>28</v>
      </c>
      <c r="D10" s="4" t="s">
        <v>29</v>
      </c>
      <c r="E10" s="21">
        <v>384</v>
      </c>
      <c r="F10" s="21">
        <v>384</v>
      </c>
      <c r="G10" s="21">
        <v>320</v>
      </c>
      <c r="H10" s="100">
        <f t="shared" si="1"/>
        <v>83.33333333333333</v>
      </c>
      <c r="I10" s="100" t="s">
        <v>194</v>
      </c>
      <c r="J10" s="100">
        <f t="shared" si="2"/>
        <v>83.33333333333333</v>
      </c>
      <c r="K10" s="22" t="s">
        <v>194</v>
      </c>
      <c r="L10" s="157">
        <v>0</v>
      </c>
    </row>
    <row r="11" spans="1:12" ht="12.75">
      <c r="A11" s="18"/>
      <c r="B11" s="19"/>
      <c r="C11" s="26" t="s">
        <v>12</v>
      </c>
      <c r="D11" s="5" t="s">
        <v>13</v>
      </c>
      <c r="E11" s="21">
        <v>216</v>
      </c>
      <c r="F11" s="21">
        <v>216</v>
      </c>
      <c r="G11" s="21">
        <v>680</v>
      </c>
      <c r="H11" s="100">
        <f t="shared" si="1"/>
        <v>314.81481481481484</v>
      </c>
      <c r="I11" s="100">
        <v>96.78</v>
      </c>
      <c r="J11" s="100">
        <f t="shared" si="2"/>
        <v>314.81481481481484</v>
      </c>
      <c r="K11" s="22">
        <f>G11*100/L11</f>
        <v>1.630062572828439</v>
      </c>
      <c r="L11" s="157">
        <v>41716.19</v>
      </c>
    </row>
    <row r="12" spans="1:12" s="86" customFormat="1" ht="12.75">
      <c r="A12" s="14"/>
      <c r="B12" s="24">
        <v>60016</v>
      </c>
      <c r="C12" s="15"/>
      <c r="D12" s="9" t="s">
        <v>14</v>
      </c>
      <c r="E12" s="16">
        <f>SUM(E13:E17)</f>
        <v>2323360</v>
      </c>
      <c r="F12" s="16">
        <f>SUM(F13:F17)</f>
        <v>269080</v>
      </c>
      <c r="G12" s="16">
        <f>SUM(G13:G17)</f>
        <v>155217.16999999998</v>
      </c>
      <c r="H12" s="132">
        <f t="shared" si="1"/>
        <v>57.684394975471974</v>
      </c>
      <c r="I12" s="132">
        <v>51.22</v>
      </c>
      <c r="J12" s="132">
        <f t="shared" si="2"/>
        <v>6.680719733489428</v>
      </c>
      <c r="K12" s="17">
        <f>G12*100/L12</f>
        <v>19.081558418133813</v>
      </c>
      <c r="L12" s="156">
        <f>SUM(L13:L18)</f>
        <v>813440.74</v>
      </c>
    </row>
    <row r="13" spans="1:12" ht="12.75">
      <c r="A13" s="18"/>
      <c r="B13" s="19"/>
      <c r="C13" s="28" t="s">
        <v>18</v>
      </c>
      <c r="D13" s="4" t="s">
        <v>19</v>
      </c>
      <c r="E13" s="21">
        <v>45000</v>
      </c>
      <c r="F13" s="21">
        <v>36000</v>
      </c>
      <c r="G13" s="21">
        <v>36401.96</v>
      </c>
      <c r="H13" s="100">
        <f t="shared" si="1"/>
        <v>101.11655555555555</v>
      </c>
      <c r="I13" s="100">
        <v>88.54</v>
      </c>
      <c r="J13" s="100">
        <f t="shared" si="2"/>
        <v>80.89324444444445</v>
      </c>
      <c r="K13" s="22">
        <f>G13*100/L13</f>
        <v>82.22438413525273</v>
      </c>
      <c r="L13" s="157">
        <v>44271.49</v>
      </c>
    </row>
    <row r="14" spans="1:12" ht="12.75">
      <c r="A14" s="18"/>
      <c r="B14" s="19"/>
      <c r="C14" s="28" t="s">
        <v>11</v>
      </c>
      <c r="D14" s="4" t="s">
        <v>186</v>
      </c>
      <c r="E14" s="21">
        <v>0</v>
      </c>
      <c r="F14" s="21">
        <v>0</v>
      </c>
      <c r="G14" s="21">
        <v>0</v>
      </c>
      <c r="H14" s="100" t="s">
        <v>194</v>
      </c>
      <c r="I14" s="100">
        <v>53.46</v>
      </c>
      <c r="J14" s="100" t="s">
        <v>194</v>
      </c>
      <c r="K14" s="22">
        <f>G14*100/L14</f>
        <v>0</v>
      </c>
      <c r="L14" s="157">
        <v>1069.25</v>
      </c>
    </row>
    <row r="15" spans="1:12" ht="12.75">
      <c r="A15" s="18"/>
      <c r="B15" s="19"/>
      <c r="C15" s="28" t="s">
        <v>22</v>
      </c>
      <c r="D15" s="4" t="s">
        <v>198</v>
      </c>
      <c r="E15" s="21">
        <v>500</v>
      </c>
      <c r="F15" s="21">
        <v>500</v>
      </c>
      <c r="G15" s="21">
        <v>17.7</v>
      </c>
      <c r="H15" s="100">
        <f t="shared" si="1"/>
        <v>3.54</v>
      </c>
      <c r="I15" s="100" t="s">
        <v>194</v>
      </c>
      <c r="J15" s="100">
        <f t="shared" si="2"/>
        <v>3.54</v>
      </c>
      <c r="K15" s="22" t="s">
        <v>194</v>
      </c>
      <c r="L15" s="157">
        <v>0</v>
      </c>
    </row>
    <row r="16" spans="1:12" ht="23.25" customHeight="1">
      <c r="A16" s="18"/>
      <c r="B16" s="19"/>
      <c r="C16" s="28" t="s">
        <v>161</v>
      </c>
      <c r="D16" s="7" t="s">
        <v>168</v>
      </c>
      <c r="E16" s="21">
        <v>1677860</v>
      </c>
      <c r="F16" s="21">
        <v>232580</v>
      </c>
      <c r="G16" s="21">
        <v>118797.51</v>
      </c>
      <c r="H16" s="100">
        <f t="shared" si="1"/>
        <v>51.078127955972136</v>
      </c>
      <c r="I16" s="100" t="s">
        <v>194</v>
      </c>
      <c r="J16" s="100">
        <f t="shared" si="2"/>
        <v>7.080299309835147</v>
      </c>
      <c r="K16" s="22" t="s">
        <v>194</v>
      </c>
      <c r="L16" s="157">
        <v>0</v>
      </c>
    </row>
    <row r="17" spans="1:12" ht="23.25" customHeight="1">
      <c r="A17" s="18"/>
      <c r="B17" s="19"/>
      <c r="C17" s="26" t="s">
        <v>177</v>
      </c>
      <c r="D17" s="7" t="s">
        <v>178</v>
      </c>
      <c r="E17" s="21">
        <v>600000</v>
      </c>
      <c r="F17" s="21">
        <v>0</v>
      </c>
      <c r="G17" s="21">
        <v>0</v>
      </c>
      <c r="H17" s="100" t="s">
        <v>194</v>
      </c>
      <c r="I17" s="100" t="s">
        <v>194</v>
      </c>
      <c r="J17" s="100">
        <f t="shared" si="2"/>
        <v>0</v>
      </c>
      <c r="K17" s="22" t="s">
        <v>194</v>
      </c>
      <c r="L17" s="157">
        <v>0</v>
      </c>
    </row>
    <row r="18" spans="1:12" ht="13.5" customHeight="1">
      <c r="A18" s="18"/>
      <c r="B18" s="19"/>
      <c r="C18" s="28" t="s">
        <v>92</v>
      </c>
      <c r="D18" s="7" t="s">
        <v>179</v>
      </c>
      <c r="E18" s="21">
        <v>0</v>
      </c>
      <c r="F18" s="21">
        <v>0</v>
      </c>
      <c r="G18" s="21">
        <v>0</v>
      </c>
      <c r="H18" s="100" t="s">
        <v>194</v>
      </c>
      <c r="I18" s="100">
        <v>50</v>
      </c>
      <c r="J18" s="100" t="s">
        <v>194</v>
      </c>
      <c r="K18" s="22">
        <f>G18*100/L18</f>
        <v>0</v>
      </c>
      <c r="L18" s="157">
        <v>768100</v>
      </c>
    </row>
    <row r="19" spans="1:12" s="86" customFormat="1" ht="12.75">
      <c r="A19" s="85"/>
      <c r="B19" s="24">
        <v>60017</v>
      </c>
      <c r="C19" s="15"/>
      <c r="D19" s="9" t="s">
        <v>162</v>
      </c>
      <c r="E19" s="16">
        <f>E20</f>
        <v>2000</v>
      </c>
      <c r="F19" s="16">
        <f>F20</f>
        <v>1100</v>
      </c>
      <c r="G19" s="16">
        <f>G20</f>
        <v>1391.04</v>
      </c>
      <c r="H19" s="132">
        <f t="shared" si="1"/>
        <v>126.45818181818181</v>
      </c>
      <c r="I19" s="132" t="s">
        <v>194</v>
      </c>
      <c r="J19" s="132">
        <f t="shared" si="2"/>
        <v>69.552</v>
      </c>
      <c r="K19" s="17" t="s">
        <v>194</v>
      </c>
      <c r="L19" s="156">
        <f>L20</f>
        <v>0</v>
      </c>
    </row>
    <row r="20" spans="1:12" ht="24" customHeight="1">
      <c r="A20" s="18"/>
      <c r="B20" s="84"/>
      <c r="C20" s="28" t="s">
        <v>11</v>
      </c>
      <c r="D20" s="7" t="s">
        <v>163</v>
      </c>
      <c r="E20" s="21">
        <v>2000</v>
      </c>
      <c r="F20" s="21">
        <v>1100</v>
      </c>
      <c r="G20" s="21">
        <v>1391.04</v>
      </c>
      <c r="H20" s="100">
        <f t="shared" si="1"/>
        <v>126.45818181818181</v>
      </c>
      <c r="I20" s="100" t="s">
        <v>194</v>
      </c>
      <c r="J20" s="100">
        <f t="shared" si="2"/>
        <v>69.552</v>
      </c>
      <c r="K20" s="22" t="s">
        <v>194</v>
      </c>
      <c r="L20" s="157">
        <v>0</v>
      </c>
    </row>
    <row r="21" spans="1:12" ht="12.75">
      <c r="A21" s="14"/>
      <c r="B21" s="66">
        <v>60095</v>
      </c>
      <c r="C21" s="67"/>
      <c r="D21" s="9" t="s">
        <v>6</v>
      </c>
      <c r="E21" s="16">
        <f>SUM(E22:E24)</f>
        <v>208000</v>
      </c>
      <c r="F21" s="16">
        <f>SUM(F22:F24)</f>
        <v>204700</v>
      </c>
      <c r="G21" s="16">
        <f>SUM(G22:G24)</f>
        <v>164099.11</v>
      </c>
      <c r="H21" s="132">
        <f t="shared" si="1"/>
        <v>80.16566194430874</v>
      </c>
      <c r="I21" s="132">
        <v>82.32</v>
      </c>
      <c r="J21" s="132">
        <f t="shared" si="2"/>
        <v>78.89380288461538</v>
      </c>
      <c r="K21" s="17">
        <f aca="true" t="shared" si="3" ref="K21:K42">G21*100/L21</f>
        <v>63.1671454846948</v>
      </c>
      <c r="L21" s="156">
        <f>SUM(L22:L24)</f>
        <v>259785.53999999998</v>
      </c>
    </row>
    <row r="22" spans="1:12" ht="12.75">
      <c r="A22" s="18"/>
      <c r="B22" s="27"/>
      <c r="C22" s="20" t="s">
        <v>18</v>
      </c>
      <c r="D22" s="4" t="s">
        <v>19</v>
      </c>
      <c r="E22" s="21">
        <v>0</v>
      </c>
      <c r="F22" s="21">
        <v>0</v>
      </c>
      <c r="G22" s="21">
        <v>0</v>
      </c>
      <c r="H22" s="100" t="s">
        <v>194</v>
      </c>
      <c r="I22" s="100">
        <v>71.84</v>
      </c>
      <c r="J22" s="100" t="s">
        <v>194</v>
      </c>
      <c r="K22" s="22">
        <f t="shared" si="3"/>
        <v>0</v>
      </c>
      <c r="L22" s="158">
        <v>54360.81</v>
      </c>
    </row>
    <row r="23" spans="1:12" ht="12.75">
      <c r="A23" s="18"/>
      <c r="B23" s="27"/>
      <c r="C23" s="26" t="s">
        <v>11</v>
      </c>
      <c r="D23" s="4" t="s">
        <v>128</v>
      </c>
      <c r="E23" s="21">
        <v>208000</v>
      </c>
      <c r="F23" s="21">
        <v>204700</v>
      </c>
      <c r="G23" s="21">
        <v>164099.11</v>
      </c>
      <c r="H23" s="100">
        <f>G23*100/F23</f>
        <v>80.16566194430874</v>
      </c>
      <c r="I23" s="100">
        <v>83.09</v>
      </c>
      <c r="J23" s="100">
        <f t="shared" si="2"/>
        <v>78.89380288461538</v>
      </c>
      <c r="K23" s="22">
        <f t="shared" si="3"/>
        <v>96.87747618932357</v>
      </c>
      <c r="L23" s="157">
        <v>169388.3</v>
      </c>
    </row>
    <row r="24" spans="1:12" ht="12.75">
      <c r="A24" s="18"/>
      <c r="B24" s="27"/>
      <c r="C24" s="26" t="s">
        <v>12</v>
      </c>
      <c r="D24" s="4" t="s">
        <v>13</v>
      </c>
      <c r="E24" s="21">
        <v>0</v>
      </c>
      <c r="F24" s="21">
        <v>0</v>
      </c>
      <c r="G24" s="21">
        <v>0</v>
      </c>
      <c r="H24" s="100" t="s">
        <v>194</v>
      </c>
      <c r="I24" s="100">
        <v>99.99</v>
      </c>
      <c r="J24" s="100" t="s">
        <v>194</v>
      </c>
      <c r="K24" s="22">
        <f t="shared" si="3"/>
        <v>0</v>
      </c>
      <c r="L24" s="157">
        <v>36036.43</v>
      </c>
    </row>
    <row r="25" spans="1:12" ht="12.75">
      <c r="A25" s="23">
        <v>700</v>
      </c>
      <c r="B25" s="11"/>
      <c r="C25" s="29"/>
      <c r="D25" s="70" t="s">
        <v>15</v>
      </c>
      <c r="E25" s="12">
        <f>E26+E28+E37</f>
        <v>20664447</v>
      </c>
      <c r="F25" s="12">
        <f>F26+F28+F37</f>
        <v>17268077</v>
      </c>
      <c r="G25" s="12">
        <f>G26+G28+G37</f>
        <v>16420980.610000001</v>
      </c>
      <c r="H25" s="133">
        <f t="shared" si="1"/>
        <v>95.09443703546147</v>
      </c>
      <c r="I25" s="133">
        <v>87.93</v>
      </c>
      <c r="J25" s="133">
        <f t="shared" si="2"/>
        <v>79.46489257612363</v>
      </c>
      <c r="K25" s="13">
        <f t="shared" si="3"/>
        <v>92.61994824550689</v>
      </c>
      <c r="L25" s="159">
        <f>L26+L28+L37</f>
        <v>17729421.060000002</v>
      </c>
    </row>
    <row r="26" spans="1:12" ht="14.25" customHeight="1">
      <c r="A26" s="30"/>
      <c r="B26" s="31">
        <v>70004</v>
      </c>
      <c r="C26" s="32"/>
      <c r="D26" s="71" t="s">
        <v>102</v>
      </c>
      <c r="E26" s="33">
        <f>E27</f>
        <v>0</v>
      </c>
      <c r="F26" s="33">
        <f>F27</f>
        <v>0</v>
      </c>
      <c r="G26" s="33">
        <f>G27</f>
        <v>0</v>
      </c>
      <c r="H26" s="132" t="s">
        <v>194</v>
      </c>
      <c r="I26" s="132">
        <v>100.29</v>
      </c>
      <c r="J26" s="132" t="s">
        <v>194</v>
      </c>
      <c r="K26" s="17">
        <f t="shared" si="3"/>
        <v>0</v>
      </c>
      <c r="L26" s="160">
        <f>L27</f>
        <v>10028.71</v>
      </c>
    </row>
    <row r="27" spans="1:12" ht="12.75">
      <c r="A27" s="34"/>
      <c r="B27" s="35"/>
      <c r="C27" s="36" t="s">
        <v>12</v>
      </c>
      <c r="D27" s="6" t="s">
        <v>13</v>
      </c>
      <c r="E27" s="37">
        <v>0</v>
      </c>
      <c r="F27" s="37">
        <v>0</v>
      </c>
      <c r="G27" s="37">
        <v>0</v>
      </c>
      <c r="H27" s="100" t="s">
        <v>194</v>
      </c>
      <c r="I27" s="100">
        <v>100.29</v>
      </c>
      <c r="J27" s="100" t="s">
        <v>194</v>
      </c>
      <c r="K27" s="22">
        <f t="shared" si="3"/>
        <v>0</v>
      </c>
      <c r="L27" s="161">
        <v>10028.71</v>
      </c>
    </row>
    <row r="28" spans="1:12" ht="12.75">
      <c r="A28" s="14"/>
      <c r="B28" s="24">
        <v>70005</v>
      </c>
      <c r="C28" s="15"/>
      <c r="D28" s="9" t="s">
        <v>16</v>
      </c>
      <c r="E28" s="16">
        <f>SUM(E29:E36)</f>
        <v>19684316</v>
      </c>
      <c r="F28" s="16">
        <f>SUM(F29:F36)</f>
        <v>16935077</v>
      </c>
      <c r="G28" s="16">
        <f>SUM(G29:G36)</f>
        <v>16090980.610000001</v>
      </c>
      <c r="H28" s="132">
        <f t="shared" si="1"/>
        <v>95.0156920455691</v>
      </c>
      <c r="I28" s="132">
        <v>87.78</v>
      </c>
      <c r="J28" s="132">
        <f t="shared" si="2"/>
        <v>81.74518540547714</v>
      </c>
      <c r="K28" s="17">
        <f t="shared" si="3"/>
        <v>92.0136997087256</v>
      </c>
      <c r="L28" s="156">
        <f>SUM(L29:L36)</f>
        <v>17487592.240000002</v>
      </c>
    </row>
    <row r="29" spans="1:12" ht="22.5">
      <c r="A29" s="18"/>
      <c r="B29" s="27"/>
      <c r="C29" s="38" t="s">
        <v>17</v>
      </c>
      <c r="D29" s="7" t="s">
        <v>130</v>
      </c>
      <c r="E29" s="21">
        <v>830000</v>
      </c>
      <c r="F29" s="21">
        <v>696211</v>
      </c>
      <c r="G29" s="21">
        <v>806526.96</v>
      </c>
      <c r="H29" s="100">
        <f t="shared" si="1"/>
        <v>115.84519061031784</v>
      </c>
      <c r="I29" s="100">
        <v>99.83</v>
      </c>
      <c r="J29" s="100">
        <f t="shared" si="2"/>
        <v>97.17192289156627</v>
      </c>
      <c r="K29" s="22">
        <f t="shared" si="3"/>
        <v>81.35933025906557</v>
      </c>
      <c r="L29" s="157">
        <v>991314.65</v>
      </c>
    </row>
    <row r="30" spans="1:12" ht="12.75">
      <c r="A30" s="18"/>
      <c r="B30" s="27"/>
      <c r="C30" s="39" t="s">
        <v>18</v>
      </c>
      <c r="D30" s="4" t="s">
        <v>19</v>
      </c>
      <c r="E30" s="21">
        <v>1425000</v>
      </c>
      <c r="F30" s="21">
        <v>1425000</v>
      </c>
      <c r="G30" s="21">
        <v>401061.72</v>
      </c>
      <c r="H30" s="100">
        <f t="shared" si="1"/>
        <v>28.144682105263158</v>
      </c>
      <c r="I30" s="100">
        <v>101.09</v>
      </c>
      <c r="J30" s="100">
        <f t="shared" si="2"/>
        <v>28.144682105263158</v>
      </c>
      <c r="K30" s="22">
        <f t="shared" si="3"/>
        <v>43.88700788623367</v>
      </c>
      <c r="L30" s="157">
        <v>913850.68</v>
      </c>
    </row>
    <row r="31" spans="1:12" ht="13.5" customHeight="1">
      <c r="A31" s="91"/>
      <c r="B31" s="27"/>
      <c r="C31" s="28" t="s">
        <v>11</v>
      </c>
      <c r="D31" s="7" t="s">
        <v>160</v>
      </c>
      <c r="E31" s="21">
        <v>14215000</v>
      </c>
      <c r="F31" s="47">
        <v>11793740</v>
      </c>
      <c r="G31" s="21">
        <v>11837936.8</v>
      </c>
      <c r="H31" s="100">
        <f t="shared" si="1"/>
        <v>100.37474795951073</v>
      </c>
      <c r="I31" s="100">
        <v>87.15</v>
      </c>
      <c r="J31" s="100">
        <f t="shared" si="2"/>
        <v>83.27778262398874</v>
      </c>
      <c r="K31" s="22">
        <f t="shared" si="3"/>
        <v>3050.889615605958</v>
      </c>
      <c r="L31" s="157">
        <v>388015.9</v>
      </c>
    </row>
    <row r="32" spans="1:12" ht="12.75">
      <c r="A32" s="91"/>
      <c r="B32" s="27"/>
      <c r="C32" s="28" t="s">
        <v>11</v>
      </c>
      <c r="D32" s="4" t="s">
        <v>128</v>
      </c>
      <c r="E32" s="21">
        <v>391179</v>
      </c>
      <c r="F32" s="47">
        <v>347449</v>
      </c>
      <c r="G32" s="21">
        <f>12202947.38-G31</f>
        <v>365010.5800000001</v>
      </c>
      <c r="H32" s="100">
        <f t="shared" si="1"/>
        <v>105.054433888139</v>
      </c>
      <c r="I32" s="100">
        <v>91.17</v>
      </c>
      <c r="J32" s="100">
        <f t="shared" si="2"/>
        <v>93.31037197804588</v>
      </c>
      <c r="K32" s="22">
        <f t="shared" si="3"/>
        <v>3.130455741101552</v>
      </c>
      <c r="L32" s="157">
        <v>11659982.13</v>
      </c>
    </row>
    <row r="33" spans="1:12" ht="22.5">
      <c r="A33" s="18"/>
      <c r="B33" s="27"/>
      <c r="C33" s="39" t="s">
        <v>87</v>
      </c>
      <c r="D33" s="7" t="s">
        <v>154</v>
      </c>
      <c r="E33" s="21">
        <v>65000</v>
      </c>
      <c r="F33" s="21">
        <v>65000</v>
      </c>
      <c r="G33" s="21">
        <v>72026.06</v>
      </c>
      <c r="H33" s="100">
        <f t="shared" si="1"/>
        <v>110.80932307692308</v>
      </c>
      <c r="I33" s="100">
        <v>103.96</v>
      </c>
      <c r="J33" s="100">
        <f t="shared" si="2"/>
        <v>110.80932307692308</v>
      </c>
      <c r="K33" s="22">
        <f t="shared" si="3"/>
        <v>23.80778861044222</v>
      </c>
      <c r="L33" s="157">
        <v>302531.5</v>
      </c>
    </row>
    <row r="34" spans="1:12" ht="12.75">
      <c r="A34" s="18"/>
      <c r="B34" s="27"/>
      <c r="C34" s="39" t="s">
        <v>20</v>
      </c>
      <c r="D34" s="4" t="s">
        <v>21</v>
      </c>
      <c r="E34" s="21">
        <v>2722020</v>
      </c>
      <c r="F34" s="21">
        <v>2572020</v>
      </c>
      <c r="G34" s="21">
        <v>2569840.29</v>
      </c>
      <c r="H34" s="100">
        <f t="shared" si="1"/>
        <v>99.91525299181188</v>
      </c>
      <c r="I34" s="100">
        <v>84.71</v>
      </c>
      <c r="J34" s="100">
        <f t="shared" si="2"/>
        <v>94.40930963034805</v>
      </c>
      <c r="K34" s="22">
        <f t="shared" si="3"/>
        <v>82.74820699170685</v>
      </c>
      <c r="L34" s="157">
        <v>3105614.47</v>
      </c>
    </row>
    <row r="35" spans="1:12" ht="13.5" customHeight="1">
      <c r="A35" s="18"/>
      <c r="B35" s="27"/>
      <c r="C35" s="28" t="s">
        <v>22</v>
      </c>
      <c r="D35" s="7" t="s">
        <v>131</v>
      </c>
      <c r="E35" s="21">
        <v>30600</v>
      </c>
      <c r="F35" s="21">
        <v>30140</v>
      </c>
      <c r="G35" s="21">
        <v>33031.96</v>
      </c>
      <c r="H35" s="100">
        <f t="shared" si="1"/>
        <v>109.5950895819509</v>
      </c>
      <c r="I35" s="100">
        <v>129.94</v>
      </c>
      <c r="J35" s="100">
        <f t="shared" si="2"/>
        <v>107.9475816993464</v>
      </c>
      <c r="K35" s="22">
        <f t="shared" si="3"/>
        <v>142.8143523582642</v>
      </c>
      <c r="L35" s="157">
        <v>23129.3</v>
      </c>
    </row>
    <row r="36" spans="1:12" ht="13.5" customHeight="1">
      <c r="A36" s="18"/>
      <c r="B36" s="27"/>
      <c r="C36" s="28" t="s">
        <v>12</v>
      </c>
      <c r="D36" s="4" t="s">
        <v>13</v>
      </c>
      <c r="E36" s="21">
        <v>5517</v>
      </c>
      <c r="F36" s="21">
        <v>5517</v>
      </c>
      <c r="G36" s="21">
        <v>5546.24</v>
      </c>
      <c r="H36" s="100">
        <f t="shared" si="1"/>
        <v>100.5299981874207</v>
      </c>
      <c r="I36" s="100">
        <v>42.14</v>
      </c>
      <c r="J36" s="100">
        <f t="shared" si="2"/>
        <v>100.5299981874207</v>
      </c>
      <c r="K36" s="22">
        <f t="shared" si="3"/>
        <v>5.37668046712083</v>
      </c>
      <c r="L36" s="157">
        <v>103153.61</v>
      </c>
    </row>
    <row r="37" spans="1:12" ht="12.75">
      <c r="A37" s="14"/>
      <c r="B37" s="83">
        <v>70095</v>
      </c>
      <c r="C37" s="15"/>
      <c r="D37" s="9" t="s">
        <v>6</v>
      </c>
      <c r="E37" s="16">
        <f>SUM(E38:E39)</f>
        <v>980131</v>
      </c>
      <c r="F37" s="16">
        <f>SUM(F38:F39)</f>
        <v>333000</v>
      </c>
      <c r="G37" s="16">
        <f>SUM(G38:G39)</f>
        <v>330000</v>
      </c>
      <c r="H37" s="132">
        <f t="shared" si="1"/>
        <v>99.09909909909909</v>
      </c>
      <c r="I37" s="132">
        <v>100</v>
      </c>
      <c r="J37" s="132">
        <f t="shared" si="2"/>
        <v>33.66896873989293</v>
      </c>
      <c r="K37" s="17">
        <f t="shared" si="3"/>
        <v>142.3640394303523</v>
      </c>
      <c r="L37" s="156">
        <f>SUM(L38:L39)</f>
        <v>231800.11</v>
      </c>
    </row>
    <row r="38" spans="1:12" ht="22.5" customHeight="1">
      <c r="A38" s="18"/>
      <c r="B38" s="19"/>
      <c r="C38" s="28" t="s">
        <v>161</v>
      </c>
      <c r="D38" s="7" t="s">
        <v>168</v>
      </c>
      <c r="E38" s="21">
        <v>490000</v>
      </c>
      <c r="F38" s="21">
        <v>0</v>
      </c>
      <c r="G38" s="21">
        <v>0</v>
      </c>
      <c r="H38" s="100" t="s">
        <v>194</v>
      </c>
      <c r="I38" s="100" t="s">
        <v>194</v>
      </c>
      <c r="J38" s="100">
        <f t="shared" si="2"/>
        <v>0</v>
      </c>
      <c r="K38" s="22" t="s">
        <v>194</v>
      </c>
      <c r="L38" s="157">
        <v>0</v>
      </c>
    </row>
    <row r="39" spans="1:12" ht="12.75">
      <c r="A39" s="14"/>
      <c r="B39" s="40"/>
      <c r="C39" s="28">
        <v>6330</v>
      </c>
      <c r="D39" s="4" t="s">
        <v>152</v>
      </c>
      <c r="E39" s="21">
        <v>490131</v>
      </c>
      <c r="F39" s="21">
        <v>333000</v>
      </c>
      <c r="G39" s="21">
        <v>330000</v>
      </c>
      <c r="H39" s="100">
        <f t="shared" si="1"/>
        <v>99.09909909909909</v>
      </c>
      <c r="I39" s="100">
        <v>100</v>
      </c>
      <c r="J39" s="100">
        <f t="shared" si="2"/>
        <v>67.32893858988719</v>
      </c>
      <c r="K39" s="22">
        <f t="shared" si="3"/>
        <v>142.3640394303523</v>
      </c>
      <c r="L39" s="157">
        <v>231800.11</v>
      </c>
    </row>
    <row r="40" spans="1:12" ht="12.75">
      <c r="A40" s="23">
        <v>710</v>
      </c>
      <c r="B40" s="41"/>
      <c r="C40" s="42"/>
      <c r="D40" s="70" t="s">
        <v>23</v>
      </c>
      <c r="E40" s="12">
        <f>E42</f>
        <v>5000</v>
      </c>
      <c r="F40" s="12">
        <f>F42</f>
        <v>5000</v>
      </c>
      <c r="G40" s="12">
        <f>G42</f>
        <v>5000</v>
      </c>
      <c r="H40" s="133">
        <f t="shared" si="1"/>
        <v>100</v>
      </c>
      <c r="I40" s="133">
        <v>100</v>
      </c>
      <c r="J40" s="133">
        <f t="shared" si="2"/>
        <v>100</v>
      </c>
      <c r="K40" s="13">
        <f t="shared" si="3"/>
        <v>83.33333333333333</v>
      </c>
      <c r="L40" s="159">
        <f>L42</f>
        <v>6000</v>
      </c>
    </row>
    <row r="41" spans="1:12" ht="12.75">
      <c r="A41" s="14"/>
      <c r="B41" s="24">
        <v>71035</v>
      </c>
      <c r="C41" s="15"/>
      <c r="D41" s="9" t="s">
        <v>24</v>
      </c>
      <c r="E41" s="16">
        <f>E42</f>
        <v>5000</v>
      </c>
      <c r="F41" s="16">
        <f>F42</f>
        <v>5000</v>
      </c>
      <c r="G41" s="16">
        <f>SUM(G42:G42)</f>
        <v>5000</v>
      </c>
      <c r="H41" s="132">
        <f t="shared" si="1"/>
        <v>100</v>
      </c>
      <c r="I41" s="132">
        <v>100</v>
      </c>
      <c r="J41" s="132">
        <f t="shared" si="2"/>
        <v>100</v>
      </c>
      <c r="K41" s="17">
        <f t="shared" si="3"/>
        <v>83.33333333333333</v>
      </c>
      <c r="L41" s="156">
        <f>SUM(L42:L42)</f>
        <v>6000</v>
      </c>
    </row>
    <row r="42" spans="1:12" ht="12.75">
      <c r="A42" s="18"/>
      <c r="B42" s="19"/>
      <c r="C42" s="20">
        <v>2020</v>
      </c>
      <c r="D42" s="4" t="s">
        <v>152</v>
      </c>
      <c r="E42" s="21">
        <v>5000</v>
      </c>
      <c r="F42" s="21">
        <v>5000</v>
      </c>
      <c r="G42" s="21">
        <v>5000</v>
      </c>
      <c r="H42" s="100">
        <f t="shared" si="1"/>
        <v>100</v>
      </c>
      <c r="I42" s="100">
        <v>100</v>
      </c>
      <c r="J42" s="100">
        <f t="shared" si="2"/>
        <v>100</v>
      </c>
      <c r="K42" s="22">
        <f t="shared" si="3"/>
        <v>83.33333333333333</v>
      </c>
      <c r="L42" s="157">
        <v>6000</v>
      </c>
    </row>
    <row r="43" spans="1:12" ht="12.75">
      <c r="A43" s="23">
        <v>750</v>
      </c>
      <c r="B43" s="11"/>
      <c r="C43" s="29"/>
      <c r="D43" s="70" t="s">
        <v>25</v>
      </c>
      <c r="E43" s="43">
        <f>E44+E47+E52+E54+E56</f>
        <v>698890</v>
      </c>
      <c r="F43" s="43">
        <f>F44+F47+F52+F54+F56</f>
        <v>587876</v>
      </c>
      <c r="G43" s="43">
        <f>G44+G47+G52+G54+G56</f>
        <v>622965.1</v>
      </c>
      <c r="H43" s="133">
        <f t="shared" si="1"/>
        <v>105.96879273860473</v>
      </c>
      <c r="I43" s="133">
        <v>88.51</v>
      </c>
      <c r="J43" s="133">
        <f t="shared" si="2"/>
        <v>89.13635908368985</v>
      </c>
      <c r="K43" s="13">
        <f aca="true" t="shared" si="4" ref="K43:K68">G43*100/L43</f>
        <v>75.33797353370214</v>
      </c>
      <c r="L43" s="162">
        <f>L44+L47+L52+L54+L56</f>
        <v>826893.8899999999</v>
      </c>
    </row>
    <row r="44" spans="1:12" ht="12.75">
      <c r="A44" s="14"/>
      <c r="B44" s="24">
        <v>75011</v>
      </c>
      <c r="C44" s="15"/>
      <c r="D44" s="9" t="s">
        <v>26</v>
      </c>
      <c r="E44" s="44">
        <f>SUM(E45:E46)</f>
        <v>437300</v>
      </c>
      <c r="F44" s="44">
        <f>SUM(F45:F46)</f>
        <v>364438</v>
      </c>
      <c r="G44" s="44">
        <f>SUM(G45:G46)</f>
        <v>364352.05</v>
      </c>
      <c r="H44" s="132">
        <f t="shared" si="1"/>
        <v>99.97641574149787</v>
      </c>
      <c r="I44" s="132">
        <v>84.79</v>
      </c>
      <c r="J44" s="132">
        <f t="shared" si="2"/>
        <v>83.31855705465355</v>
      </c>
      <c r="K44" s="17">
        <f t="shared" si="4"/>
        <v>97.99133550075805</v>
      </c>
      <c r="L44" s="163">
        <f>SUM(L45:L46)</f>
        <v>371820.68</v>
      </c>
    </row>
    <row r="45" spans="1:12" ht="12.75">
      <c r="A45" s="18"/>
      <c r="B45" s="27"/>
      <c r="C45" s="28">
        <v>2010</v>
      </c>
      <c r="D45" s="4" t="s">
        <v>152</v>
      </c>
      <c r="E45" s="21">
        <v>430400</v>
      </c>
      <c r="F45" s="21">
        <v>358658</v>
      </c>
      <c r="G45" s="21">
        <v>364180</v>
      </c>
      <c r="H45" s="100">
        <f t="shared" si="1"/>
        <v>101.53962828098076</v>
      </c>
      <c r="I45" s="100">
        <v>84.41</v>
      </c>
      <c r="J45" s="100">
        <f t="shared" si="2"/>
        <v>84.614312267658</v>
      </c>
      <c r="K45" s="22">
        <f t="shared" si="4"/>
        <v>99.52421424296502</v>
      </c>
      <c r="L45" s="157">
        <v>365921</v>
      </c>
    </row>
    <row r="46" spans="1:12" ht="23.25" customHeight="1">
      <c r="A46" s="14"/>
      <c r="B46" s="40"/>
      <c r="C46" s="26" t="s">
        <v>88</v>
      </c>
      <c r="D46" s="7" t="s">
        <v>140</v>
      </c>
      <c r="E46" s="21">
        <v>6900</v>
      </c>
      <c r="F46" s="21">
        <v>5780</v>
      </c>
      <c r="G46" s="21">
        <v>172.05</v>
      </c>
      <c r="H46" s="100">
        <f t="shared" si="1"/>
        <v>2.976643598615917</v>
      </c>
      <c r="I46" s="100">
        <v>117.99</v>
      </c>
      <c r="J46" s="100">
        <f t="shared" si="2"/>
        <v>2.493478260869565</v>
      </c>
      <c r="K46" s="22">
        <f t="shared" si="4"/>
        <v>2.916259864941827</v>
      </c>
      <c r="L46" s="157">
        <v>5899.68</v>
      </c>
    </row>
    <row r="47" spans="1:12" ht="12.75">
      <c r="A47" s="14"/>
      <c r="B47" s="24">
        <v>75023</v>
      </c>
      <c r="C47" s="15"/>
      <c r="D47" s="9" t="s">
        <v>27</v>
      </c>
      <c r="E47" s="16">
        <f>SUM(E48:E51)</f>
        <v>181525</v>
      </c>
      <c r="F47" s="16">
        <f>SUM(F48:F51)</f>
        <v>143373</v>
      </c>
      <c r="G47" s="16">
        <f>SUM(G48:G51)</f>
        <v>236869.05</v>
      </c>
      <c r="H47" s="132">
        <f t="shared" si="1"/>
        <v>165.211755351426</v>
      </c>
      <c r="I47" s="132">
        <v>101.13</v>
      </c>
      <c r="J47" s="132">
        <f t="shared" si="2"/>
        <v>130.48839002892163</v>
      </c>
      <c r="K47" s="17">
        <f t="shared" si="4"/>
        <v>52.050756844157014</v>
      </c>
      <c r="L47" s="156">
        <f>SUM(L48:L51)</f>
        <v>455073.20999999996</v>
      </c>
    </row>
    <row r="48" spans="1:12" ht="12.75">
      <c r="A48" s="18"/>
      <c r="B48" s="27"/>
      <c r="C48" s="38" t="s">
        <v>18</v>
      </c>
      <c r="D48" s="4" t="s">
        <v>19</v>
      </c>
      <c r="E48" s="21">
        <v>34068</v>
      </c>
      <c r="F48" s="21">
        <v>28390</v>
      </c>
      <c r="G48" s="21">
        <v>28993</v>
      </c>
      <c r="H48" s="100">
        <f t="shared" si="1"/>
        <v>102.12398731947869</v>
      </c>
      <c r="I48" s="100">
        <v>80.87</v>
      </c>
      <c r="J48" s="100">
        <f t="shared" si="2"/>
        <v>85.10332276623224</v>
      </c>
      <c r="K48" s="22">
        <f t="shared" si="4"/>
        <v>102.71735279529511</v>
      </c>
      <c r="L48" s="157">
        <v>28226</v>
      </c>
    </row>
    <row r="49" spans="1:12" ht="12.75">
      <c r="A49" s="18"/>
      <c r="B49" s="27"/>
      <c r="C49" s="28" t="s">
        <v>28</v>
      </c>
      <c r="D49" s="4" t="s">
        <v>29</v>
      </c>
      <c r="E49" s="21">
        <v>102835</v>
      </c>
      <c r="F49" s="21">
        <v>70963</v>
      </c>
      <c r="G49" s="21">
        <v>132575</v>
      </c>
      <c r="H49" s="100">
        <f t="shared" si="1"/>
        <v>186.82271042656032</v>
      </c>
      <c r="I49" s="100">
        <v>101.25</v>
      </c>
      <c r="J49" s="100">
        <f t="shared" si="2"/>
        <v>128.9201147469247</v>
      </c>
      <c r="K49" s="22">
        <f t="shared" si="4"/>
        <v>40.85969727672083</v>
      </c>
      <c r="L49" s="157">
        <v>324463.98</v>
      </c>
    </row>
    <row r="50" spans="1:12" ht="14.25" customHeight="1">
      <c r="A50" s="18"/>
      <c r="B50" s="27"/>
      <c r="C50" s="28" t="s">
        <v>99</v>
      </c>
      <c r="D50" s="7" t="s">
        <v>129</v>
      </c>
      <c r="E50" s="21">
        <v>0</v>
      </c>
      <c r="F50" s="21">
        <v>0</v>
      </c>
      <c r="G50" s="21">
        <v>0</v>
      </c>
      <c r="H50" s="100" t="s">
        <v>194</v>
      </c>
      <c r="I50" s="100">
        <v>99.97</v>
      </c>
      <c r="J50" s="100" t="s">
        <v>194</v>
      </c>
      <c r="K50" s="22">
        <f t="shared" si="4"/>
        <v>0</v>
      </c>
      <c r="L50" s="157">
        <v>690.81</v>
      </c>
    </row>
    <row r="51" spans="1:12" ht="12.75">
      <c r="A51" s="18"/>
      <c r="B51" s="27"/>
      <c r="C51" s="26" t="s">
        <v>12</v>
      </c>
      <c r="D51" s="5" t="s">
        <v>13</v>
      </c>
      <c r="E51" s="21">
        <v>44622</v>
      </c>
      <c r="F51" s="21">
        <v>44020</v>
      </c>
      <c r="G51" s="21">
        <v>75301.05</v>
      </c>
      <c r="H51" s="100">
        <f t="shared" si="1"/>
        <v>171.06099500227168</v>
      </c>
      <c r="I51" s="100">
        <v>108.27</v>
      </c>
      <c r="J51" s="100">
        <f t="shared" si="2"/>
        <v>168.75319349199947</v>
      </c>
      <c r="K51" s="22">
        <f t="shared" si="4"/>
        <v>74.0478493873978</v>
      </c>
      <c r="L51" s="157">
        <v>101692.42</v>
      </c>
    </row>
    <row r="52" spans="1:12" s="86" customFormat="1" ht="12.75">
      <c r="A52" s="14"/>
      <c r="B52" s="24">
        <v>75056</v>
      </c>
      <c r="C52" s="46"/>
      <c r="D52" s="77" t="s">
        <v>193</v>
      </c>
      <c r="E52" s="16">
        <f>E53</f>
        <v>10244</v>
      </c>
      <c r="F52" s="16">
        <f>F53</f>
        <v>10244</v>
      </c>
      <c r="G52" s="16">
        <f>G53</f>
        <v>10244</v>
      </c>
      <c r="H52" s="100">
        <f t="shared" si="1"/>
        <v>100</v>
      </c>
      <c r="I52" s="132" t="s">
        <v>194</v>
      </c>
      <c r="J52" s="132">
        <f t="shared" si="2"/>
        <v>100</v>
      </c>
      <c r="K52" s="17" t="s">
        <v>194</v>
      </c>
      <c r="L52" s="156">
        <v>0</v>
      </c>
    </row>
    <row r="53" spans="1:12" ht="12.75">
      <c r="A53" s="18"/>
      <c r="B53" s="27"/>
      <c r="C53" s="28" t="s">
        <v>30</v>
      </c>
      <c r="D53" s="5" t="s">
        <v>179</v>
      </c>
      <c r="E53" s="21">
        <v>10244</v>
      </c>
      <c r="F53" s="21">
        <v>10244</v>
      </c>
      <c r="G53" s="21">
        <v>10244</v>
      </c>
      <c r="H53" s="100">
        <f t="shared" si="1"/>
        <v>100</v>
      </c>
      <c r="I53" s="100" t="s">
        <v>194</v>
      </c>
      <c r="J53" s="100">
        <f t="shared" si="2"/>
        <v>100</v>
      </c>
      <c r="K53" s="22" t="s">
        <v>194</v>
      </c>
      <c r="L53" s="157">
        <v>0</v>
      </c>
    </row>
    <row r="54" spans="1:12" s="86" customFormat="1" ht="12.75">
      <c r="A54" s="14"/>
      <c r="B54" s="24">
        <v>75075</v>
      </c>
      <c r="C54" s="46"/>
      <c r="D54" s="77" t="s">
        <v>196</v>
      </c>
      <c r="E54" s="16">
        <f>E55</f>
        <v>11500</v>
      </c>
      <c r="F54" s="16">
        <f>F55</f>
        <v>11500</v>
      </c>
      <c r="G54" s="16">
        <f>G55</f>
        <v>11500</v>
      </c>
      <c r="H54" s="132">
        <f t="shared" si="1"/>
        <v>100</v>
      </c>
      <c r="I54" s="132" t="s">
        <v>194</v>
      </c>
      <c r="J54" s="132">
        <f t="shared" si="2"/>
        <v>100</v>
      </c>
      <c r="K54" s="17" t="s">
        <v>194</v>
      </c>
      <c r="L54" s="156">
        <v>0</v>
      </c>
    </row>
    <row r="55" spans="1:12" ht="12.75">
      <c r="A55" s="18"/>
      <c r="B55" s="27"/>
      <c r="C55" s="28" t="s">
        <v>12</v>
      </c>
      <c r="D55" s="5" t="s">
        <v>13</v>
      </c>
      <c r="E55" s="21">
        <v>11500</v>
      </c>
      <c r="F55" s="21">
        <v>11500</v>
      </c>
      <c r="G55" s="21">
        <v>11500</v>
      </c>
      <c r="H55" s="100">
        <f t="shared" si="1"/>
        <v>100</v>
      </c>
      <c r="I55" s="100" t="s">
        <v>194</v>
      </c>
      <c r="J55" s="100">
        <f t="shared" si="2"/>
        <v>100</v>
      </c>
      <c r="K55" s="22" t="s">
        <v>194</v>
      </c>
      <c r="L55" s="157">
        <v>0</v>
      </c>
    </row>
    <row r="56" spans="1:12" ht="12.75">
      <c r="A56" s="14"/>
      <c r="B56" s="24">
        <v>75095</v>
      </c>
      <c r="C56" s="15"/>
      <c r="D56" s="9" t="s">
        <v>6</v>
      </c>
      <c r="E56" s="16">
        <f>SUM(E57:E58)</f>
        <v>58321</v>
      </c>
      <c r="F56" s="16">
        <f>SUM(F57:F58)</f>
        <v>58321</v>
      </c>
      <c r="G56" s="16">
        <f>SUM(G57:G58)</f>
        <v>0</v>
      </c>
      <c r="H56" s="132">
        <f t="shared" si="1"/>
        <v>0</v>
      </c>
      <c r="I56" s="132">
        <v>0</v>
      </c>
      <c r="J56" s="132">
        <f t="shared" si="2"/>
        <v>0</v>
      </c>
      <c r="K56" s="17" t="s">
        <v>194</v>
      </c>
      <c r="L56" s="164">
        <f>SUM(L57:L58)</f>
        <v>0</v>
      </c>
    </row>
    <row r="57" spans="1:12" ht="12.75">
      <c r="A57" s="18"/>
      <c r="B57" s="27"/>
      <c r="C57" s="28" t="s">
        <v>115</v>
      </c>
      <c r="D57" s="4" t="s">
        <v>152</v>
      </c>
      <c r="E57" s="37">
        <v>52182</v>
      </c>
      <c r="F57" s="37">
        <v>52182</v>
      </c>
      <c r="G57" s="37">
        <v>0</v>
      </c>
      <c r="H57" s="100">
        <f t="shared" si="1"/>
        <v>0</v>
      </c>
      <c r="I57" s="100">
        <v>0</v>
      </c>
      <c r="J57" s="100">
        <f t="shared" si="2"/>
        <v>0</v>
      </c>
      <c r="K57" s="22" t="s">
        <v>194</v>
      </c>
      <c r="L57" s="165">
        <v>0</v>
      </c>
    </row>
    <row r="58" spans="1:12" ht="12.75">
      <c r="A58" s="18"/>
      <c r="B58" s="27"/>
      <c r="C58" s="28" t="s">
        <v>116</v>
      </c>
      <c r="D58" s="4" t="s">
        <v>152</v>
      </c>
      <c r="E58" s="37">
        <v>6139</v>
      </c>
      <c r="F58" s="37">
        <v>6139</v>
      </c>
      <c r="G58" s="37">
        <v>0</v>
      </c>
      <c r="H58" s="100">
        <f t="shared" si="1"/>
        <v>0</v>
      </c>
      <c r="I58" s="100">
        <v>0</v>
      </c>
      <c r="J58" s="100">
        <f t="shared" si="2"/>
        <v>0</v>
      </c>
      <c r="K58" s="22" t="s">
        <v>194</v>
      </c>
      <c r="L58" s="165">
        <v>0</v>
      </c>
    </row>
    <row r="59" spans="1:12" ht="33.75">
      <c r="A59" s="45">
        <v>751</v>
      </c>
      <c r="B59" s="41"/>
      <c r="C59" s="42"/>
      <c r="D59" s="72" t="s">
        <v>122</v>
      </c>
      <c r="E59" s="12">
        <f>E60+E62+E65+E67</f>
        <v>261673</v>
      </c>
      <c r="F59" s="12">
        <f>F60+F62+F65+F67</f>
        <v>260183</v>
      </c>
      <c r="G59" s="12">
        <f>G60+G62+G65+G67</f>
        <v>237118</v>
      </c>
      <c r="H59" s="133">
        <f t="shared" si="1"/>
        <v>91.13508568968764</v>
      </c>
      <c r="I59" s="133">
        <v>98.08</v>
      </c>
      <c r="J59" s="133">
        <f t="shared" si="2"/>
        <v>90.61615069189408</v>
      </c>
      <c r="K59" s="13">
        <f t="shared" si="4"/>
        <v>229.8553078101832</v>
      </c>
      <c r="L59" s="159">
        <f>L60+L62+L65+L67</f>
        <v>103159.68</v>
      </c>
    </row>
    <row r="60" spans="1:12" s="86" customFormat="1" ht="22.5">
      <c r="A60" s="14"/>
      <c r="B60" s="24">
        <v>75101</v>
      </c>
      <c r="C60" s="15"/>
      <c r="D60" s="8" t="s">
        <v>142</v>
      </c>
      <c r="E60" s="16">
        <f>E61</f>
        <v>9821</v>
      </c>
      <c r="F60" s="16">
        <f>F61</f>
        <v>8331</v>
      </c>
      <c r="G60" s="16">
        <f>G61</f>
        <v>8185</v>
      </c>
      <c r="H60" s="132">
        <f t="shared" si="1"/>
        <v>98.24750930260473</v>
      </c>
      <c r="I60" s="132">
        <v>83.35</v>
      </c>
      <c r="J60" s="132">
        <f t="shared" si="2"/>
        <v>83.34181855208227</v>
      </c>
      <c r="K60" s="17">
        <f t="shared" si="4"/>
        <v>101.43760069401412</v>
      </c>
      <c r="L60" s="156">
        <f>L61</f>
        <v>8069</v>
      </c>
    </row>
    <row r="61" spans="1:12" ht="12.75">
      <c r="A61" s="18"/>
      <c r="B61" s="27"/>
      <c r="C61" s="26">
        <v>2010</v>
      </c>
      <c r="D61" s="4" t="s">
        <v>152</v>
      </c>
      <c r="E61" s="21">
        <v>9821</v>
      </c>
      <c r="F61" s="21">
        <v>8331</v>
      </c>
      <c r="G61" s="21">
        <v>8185</v>
      </c>
      <c r="H61" s="100">
        <f t="shared" si="1"/>
        <v>98.24750930260473</v>
      </c>
      <c r="I61" s="100">
        <v>83.35</v>
      </c>
      <c r="J61" s="100">
        <f t="shared" si="2"/>
        <v>83.34181855208227</v>
      </c>
      <c r="K61" s="22">
        <f t="shared" si="4"/>
        <v>101.43760069401412</v>
      </c>
      <c r="L61" s="157">
        <v>8069</v>
      </c>
    </row>
    <row r="62" spans="1:12" s="86" customFormat="1" ht="12.75">
      <c r="A62" s="14"/>
      <c r="B62" s="24">
        <v>75107</v>
      </c>
      <c r="C62" s="15"/>
      <c r="D62" s="9" t="s">
        <v>164</v>
      </c>
      <c r="E62" s="16">
        <f>SUM(E63:E64)</f>
        <v>165924</v>
      </c>
      <c r="F62" s="16">
        <f>SUM(F63:F64)</f>
        <v>165924</v>
      </c>
      <c r="G62" s="16">
        <f>SUM(G63:G64)</f>
        <v>163629</v>
      </c>
      <c r="H62" s="132">
        <f t="shared" si="1"/>
        <v>98.61683662399653</v>
      </c>
      <c r="I62" s="132" t="s">
        <v>194</v>
      </c>
      <c r="J62" s="132">
        <f t="shared" si="2"/>
        <v>98.61683662399653</v>
      </c>
      <c r="K62" s="17" t="s">
        <v>194</v>
      </c>
      <c r="L62" s="156">
        <f>SUM(L63:L64)</f>
        <v>0</v>
      </c>
    </row>
    <row r="63" spans="1:12" ht="12.75">
      <c r="A63" s="18"/>
      <c r="B63" s="27"/>
      <c r="C63" s="28" t="s">
        <v>12</v>
      </c>
      <c r="D63" s="4" t="s">
        <v>13</v>
      </c>
      <c r="E63" s="21">
        <v>0</v>
      </c>
      <c r="F63" s="21">
        <v>0</v>
      </c>
      <c r="G63" s="21">
        <v>0</v>
      </c>
      <c r="H63" s="100" t="s">
        <v>194</v>
      </c>
      <c r="I63" s="100" t="s">
        <v>194</v>
      </c>
      <c r="J63" s="100" t="s">
        <v>194</v>
      </c>
      <c r="K63" s="22" t="s">
        <v>194</v>
      </c>
      <c r="L63" s="157">
        <v>0</v>
      </c>
    </row>
    <row r="64" spans="1:12" ht="12.75">
      <c r="A64" s="18"/>
      <c r="B64" s="27"/>
      <c r="C64" s="28" t="s">
        <v>30</v>
      </c>
      <c r="D64" s="4" t="s">
        <v>152</v>
      </c>
      <c r="E64" s="21">
        <v>165924</v>
      </c>
      <c r="F64" s="21">
        <v>165924</v>
      </c>
      <c r="G64" s="21">
        <v>163629</v>
      </c>
      <c r="H64" s="100">
        <f t="shared" si="1"/>
        <v>98.61683662399653</v>
      </c>
      <c r="I64" s="100" t="s">
        <v>194</v>
      </c>
      <c r="J64" s="100">
        <f t="shared" si="2"/>
        <v>98.61683662399653</v>
      </c>
      <c r="K64" s="22" t="s">
        <v>194</v>
      </c>
      <c r="L64" s="157">
        <v>0</v>
      </c>
    </row>
    <row r="65" spans="1:12" s="86" customFormat="1" ht="36" customHeight="1">
      <c r="A65" s="14"/>
      <c r="B65" s="24">
        <v>75109</v>
      </c>
      <c r="C65" s="15"/>
      <c r="D65" s="87" t="s">
        <v>166</v>
      </c>
      <c r="E65" s="16">
        <f>E66</f>
        <v>85928</v>
      </c>
      <c r="F65" s="16">
        <f>F66</f>
        <v>85928</v>
      </c>
      <c r="G65" s="16">
        <f>G66</f>
        <v>65304</v>
      </c>
      <c r="H65" s="132">
        <f t="shared" si="1"/>
        <v>75.99851038078391</v>
      </c>
      <c r="I65" s="132" t="s">
        <v>194</v>
      </c>
      <c r="J65" s="132">
        <f t="shared" si="2"/>
        <v>75.99851038078391</v>
      </c>
      <c r="K65" s="17" t="s">
        <v>194</v>
      </c>
      <c r="L65" s="156">
        <f>+SUM(L66)</f>
        <v>0</v>
      </c>
    </row>
    <row r="66" spans="1:12" ht="12.75">
      <c r="A66" s="18"/>
      <c r="B66" s="27"/>
      <c r="C66" s="28" t="s">
        <v>30</v>
      </c>
      <c r="D66" s="4" t="s">
        <v>152</v>
      </c>
      <c r="E66" s="21">
        <v>85928</v>
      </c>
      <c r="F66" s="21">
        <v>85928</v>
      </c>
      <c r="G66" s="21">
        <v>65304</v>
      </c>
      <c r="H66" s="100">
        <f t="shared" si="1"/>
        <v>75.99851038078391</v>
      </c>
      <c r="I66" s="100" t="s">
        <v>194</v>
      </c>
      <c r="J66" s="100">
        <f t="shared" si="2"/>
        <v>75.99851038078391</v>
      </c>
      <c r="K66" s="22" t="s">
        <v>194</v>
      </c>
      <c r="L66" s="157">
        <v>0</v>
      </c>
    </row>
    <row r="67" spans="1:12" s="86" customFormat="1" ht="14.25" customHeight="1">
      <c r="A67" s="14"/>
      <c r="B67" s="24">
        <v>75113</v>
      </c>
      <c r="C67" s="15"/>
      <c r="D67" s="87" t="s">
        <v>180</v>
      </c>
      <c r="E67" s="16">
        <f>E68</f>
        <v>0</v>
      </c>
      <c r="F67" s="16">
        <f>F68</f>
        <v>0</v>
      </c>
      <c r="G67" s="16">
        <f>G68</f>
        <v>0</v>
      </c>
      <c r="H67" s="132" t="s">
        <v>194</v>
      </c>
      <c r="I67" s="132">
        <v>99.57</v>
      </c>
      <c r="J67" s="132" t="s">
        <v>194</v>
      </c>
      <c r="K67" s="17">
        <f t="shared" si="4"/>
        <v>0</v>
      </c>
      <c r="L67" s="156">
        <f>+SUM(L68)</f>
        <v>95090.68</v>
      </c>
    </row>
    <row r="68" spans="1:12" ht="12.75">
      <c r="A68" s="18"/>
      <c r="B68" s="27"/>
      <c r="C68" s="28" t="s">
        <v>30</v>
      </c>
      <c r="D68" s="4" t="s">
        <v>179</v>
      </c>
      <c r="E68" s="21">
        <v>0</v>
      </c>
      <c r="F68" s="21">
        <v>0</v>
      </c>
      <c r="G68" s="21">
        <v>0</v>
      </c>
      <c r="H68" s="100" t="s">
        <v>194</v>
      </c>
      <c r="I68" s="100">
        <v>99.57</v>
      </c>
      <c r="J68" s="100" t="s">
        <v>194</v>
      </c>
      <c r="K68" s="22">
        <f t="shared" si="4"/>
        <v>0</v>
      </c>
      <c r="L68" s="157">
        <v>95090.68</v>
      </c>
    </row>
    <row r="69" spans="1:12" ht="22.5">
      <c r="A69" s="45">
        <v>754</v>
      </c>
      <c r="B69" s="41"/>
      <c r="C69" s="42"/>
      <c r="D69" s="72" t="s">
        <v>141</v>
      </c>
      <c r="E69" s="12">
        <f>E70</f>
        <v>340000</v>
      </c>
      <c r="F69" s="12">
        <f>F70</f>
        <v>280000</v>
      </c>
      <c r="G69" s="12">
        <f>G70</f>
        <v>265039</v>
      </c>
      <c r="H69" s="133">
        <f t="shared" si="1"/>
        <v>94.65678571428572</v>
      </c>
      <c r="I69" s="133">
        <v>89.38</v>
      </c>
      <c r="J69" s="133">
        <f t="shared" si="2"/>
        <v>77.95264705882353</v>
      </c>
      <c r="K69" s="13">
        <f aca="true" t="shared" si="5" ref="K69:K86">G69*100/L69</f>
        <v>102.24964732920398</v>
      </c>
      <c r="L69" s="159">
        <f>L70</f>
        <v>259207.74</v>
      </c>
    </row>
    <row r="70" spans="1:12" ht="12.75">
      <c r="A70" s="14"/>
      <c r="B70" s="24">
        <v>75495</v>
      </c>
      <c r="C70" s="15"/>
      <c r="D70" s="9" t="s">
        <v>6</v>
      </c>
      <c r="E70" s="16">
        <f>SUM(E71:E72)</f>
        <v>340000</v>
      </c>
      <c r="F70" s="16">
        <f>SUM(F71:F72)</f>
        <v>280000</v>
      </c>
      <c r="G70" s="16">
        <f>SUM(G71:G72)</f>
        <v>265039</v>
      </c>
      <c r="H70" s="132">
        <f t="shared" si="1"/>
        <v>94.65678571428572</v>
      </c>
      <c r="I70" s="132">
        <v>89.38</v>
      </c>
      <c r="J70" s="132">
        <f t="shared" si="2"/>
        <v>77.95264705882353</v>
      </c>
      <c r="K70" s="17">
        <f t="shared" si="5"/>
        <v>102.24964732920398</v>
      </c>
      <c r="L70" s="156">
        <f>SUM(L71:L72)</f>
        <v>259207.74</v>
      </c>
    </row>
    <row r="71" spans="1:12" ht="15" customHeight="1">
      <c r="A71" s="18"/>
      <c r="B71" s="27"/>
      <c r="C71" s="28" t="s">
        <v>31</v>
      </c>
      <c r="D71" s="7" t="s">
        <v>132</v>
      </c>
      <c r="E71" s="21">
        <v>340000</v>
      </c>
      <c r="F71" s="21">
        <v>280000</v>
      </c>
      <c r="G71" s="21">
        <v>265039</v>
      </c>
      <c r="H71" s="100">
        <f>G71*100/F71</f>
        <v>94.65678571428572</v>
      </c>
      <c r="I71" s="100">
        <v>89.38</v>
      </c>
      <c r="J71" s="100">
        <f>G71*100/E71</f>
        <v>77.95264705882353</v>
      </c>
      <c r="K71" s="22">
        <f t="shared" si="5"/>
        <v>102.24964732920398</v>
      </c>
      <c r="L71" s="157">
        <v>259207.74</v>
      </c>
    </row>
    <row r="72" spans="1:12" ht="25.5" customHeight="1">
      <c r="A72" s="18"/>
      <c r="B72" s="27"/>
      <c r="C72" s="28" t="s">
        <v>161</v>
      </c>
      <c r="D72" s="7" t="s">
        <v>168</v>
      </c>
      <c r="E72" s="21">
        <v>0</v>
      </c>
      <c r="F72" s="21">
        <v>0</v>
      </c>
      <c r="G72" s="21">
        <v>0</v>
      </c>
      <c r="H72" s="100" t="s">
        <v>194</v>
      </c>
      <c r="I72" s="100" t="s">
        <v>194</v>
      </c>
      <c r="J72" s="100" t="s">
        <v>194</v>
      </c>
      <c r="K72" s="22" t="s">
        <v>194</v>
      </c>
      <c r="L72" s="157">
        <v>0</v>
      </c>
    </row>
    <row r="73" spans="1:12" ht="35.25" customHeight="1">
      <c r="A73" s="45">
        <v>756</v>
      </c>
      <c r="B73" s="41"/>
      <c r="C73" s="42"/>
      <c r="D73" s="72" t="s">
        <v>151</v>
      </c>
      <c r="E73" s="12">
        <f>E74+E77+E79+E87+E101+E108+E110</f>
        <v>82730046</v>
      </c>
      <c r="F73" s="12">
        <f>F74+F77+F79+F87+F101+F110</f>
        <v>68056196</v>
      </c>
      <c r="G73" s="12">
        <f>G74+G77+G79+G87+G101+G110</f>
        <v>68514008.91999999</v>
      </c>
      <c r="H73" s="133">
        <f t="shared" si="1"/>
        <v>100.672698368272</v>
      </c>
      <c r="I73" s="133">
        <v>75.37</v>
      </c>
      <c r="J73" s="133">
        <f t="shared" si="2"/>
        <v>82.8163554024858</v>
      </c>
      <c r="K73" s="13">
        <f t="shared" si="5"/>
        <v>109.31220733794837</v>
      </c>
      <c r="L73" s="159">
        <f>L74+L79+L87+L101+L108+L110</f>
        <v>62677362.93</v>
      </c>
    </row>
    <row r="74" spans="1:12" ht="13.5" customHeight="1">
      <c r="A74" s="14"/>
      <c r="B74" s="24">
        <v>75601</v>
      </c>
      <c r="C74" s="15"/>
      <c r="D74" s="8" t="s">
        <v>32</v>
      </c>
      <c r="E74" s="16">
        <f>E75+E76</f>
        <v>120100</v>
      </c>
      <c r="F74" s="16">
        <f>F75+F76</f>
        <v>98082</v>
      </c>
      <c r="G74" s="16">
        <f>G75+G76</f>
        <v>115966.22</v>
      </c>
      <c r="H74" s="132">
        <f t="shared" si="1"/>
        <v>118.23394710548317</v>
      </c>
      <c r="I74" s="132">
        <v>68.13</v>
      </c>
      <c r="J74" s="132">
        <f t="shared" si="2"/>
        <v>96.55805162364696</v>
      </c>
      <c r="K74" s="17">
        <f t="shared" si="5"/>
        <v>116.80478491183908</v>
      </c>
      <c r="L74" s="156">
        <f>L75+L76</f>
        <v>99282.08</v>
      </c>
    </row>
    <row r="75" spans="1:12" ht="22.5">
      <c r="A75" s="18"/>
      <c r="B75" s="19"/>
      <c r="C75" s="38" t="s">
        <v>33</v>
      </c>
      <c r="D75" s="7" t="s">
        <v>155</v>
      </c>
      <c r="E75" s="21">
        <v>118500</v>
      </c>
      <c r="F75" s="21">
        <v>96500</v>
      </c>
      <c r="G75" s="21">
        <v>113911.46</v>
      </c>
      <c r="H75" s="100">
        <f t="shared" si="1"/>
        <v>118.04296373056995</v>
      </c>
      <c r="I75" s="100">
        <v>67.63</v>
      </c>
      <c r="J75" s="100">
        <f t="shared" si="2"/>
        <v>96.12781434599157</v>
      </c>
      <c r="K75" s="22">
        <f t="shared" si="5"/>
        <v>117.18700073226792</v>
      </c>
      <c r="L75" s="157">
        <v>97204.86</v>
      </c>
    </row>
    <row r="76" spans="1:12" ht="15" customHeight="1">
      <c r="A76" s="18"/>
      <c r="B76" s="19"/>
      <c r="C76" s="26" t="s">
        <v>22</v>
      </c>
      <c r="D76" s="7" t="s">
        <v>131</v>
      </c>
      <c r="E76" s="21">
        <v>1600</v>
      </c>
      <c r="F76" s="21">
        <v>1582</v>
      </c>
      <c r="G76" s="21">
        <v>2054.76</v>
      </c>
      <c r="H76" s="100">
        <f t="shared" si="1"/>
        <v>129.88369152970924</v>
      </c>
      <c r="I76" s="100">
        <v>103.86</v>
      </c>
      <c r="J76" s="100">
        <f t="shared" si="2"/>
        <v>128.4225</v>
      </c>
      <c r="K76" s="22">
        <f t="shared" si="5"/>
        <v>98.91874717170066</v>
      </c>
      <c r="L76" s="157">
        <v>2077.22</v>
      </c>
    </row>
    <row r="77" spans="1:12" ht="13.5" customHeight="1">
      <c r="A77" s="14"/>
      <c r="B77" s="24">
        <v>75605</v>
      </c>
      <c r="C77" s="15"/>
      <c r="D77" s="8" t="s">
        <v>187</v>
      </c>
      <c r="E77" s="16">
        <f>E78</f>
        <v>800000</v>
      </c>
      <c r="F77" s="16">
        <f>F78</f>
        <v>800000</v>
      </c>
      <c r="G77" s="16">
        <f>G78</f>
        <v>500000</v>
      </c>
      <c r="H77" s="132">
        <f>G77*100/F77</f>
        <v>62.5</v>
      </c>
      <c r="I77" s="132" t="s">
        <v>194</v>
      </c>
      <c r="J77" s="132">
        <f>G77*100/E77</f>
        <v>62.5</v>
      </c>
      <c r="K77" s="17" t="s">
        <v>194</v>
      </c>
      <c r="L77" s="156">
        <f>L78</f>
        <v>0</v>
      </c>
    </row>
    <row r="78" spans="1:12" ht="12.75">
      <c r="A78" s="18"/>
      <c r="B78" s="19"/>
      <c r="C78" s="38" t="s">
        <v>51</v>
      </c>
      <c r="D78" s="7" t="s">
        <v>188</v>
      </c>
      <c r="E78" s="21">
        <v>800000</v>
      </c>
      <c r="F78" s="21">
        <v>800000</v>
      </c>
      <c r="G78" s="21">
        <v>500000</v>
      </c>
      <c r="H78" s="100">
        <f>G78*100/F78</f>
        <v>62.5</v>
      </c>
      <c r="I78" s="100" t="s">
        <v>194</v>
      </c>
      <c r="J78" s="100">
        <f>G78*100/E78</f>
        <v>62.5</v>
      </c>
      <c r="K78" s="22" t="s">
        <v>194</v>
      </c>
      <c r="L78" s="157">
        <v>0</v>
      </c>
    </row>
    <row r="79" spans="1:12" ht="35.25" customHeight="1">
      <c r="A79" s="14"/>
      <c r="B79" s="24">
        <v>75615</v>
      </c>
      <c r="C79" s="15"/>
      <c r="D79" s="8" t="s">
        <v>143</v>
      </c>
      <c r="E79" s="16">
        <f>SUM(E80:E86)</f>
        <v>24812056</v>
      </c>
      <c r="F79" s="16">
        <f>SUM(F80:F86)</f>
        <v>21046667</v>
      </c>
      <c r="G79" s="16">
        <f>SUM(G80:G86)</f>
        <v>22209344.039999995</v>
      </c>
      <c r="H79" s="132">
        <f t="shared" si="1"/>
        <v>105.52428106550076</v>
      </c>
      <c r="I79" s="132">
        <v>82.99</v>
      </c>
      <c r="J79" s="132">
        <f t="shared" si="2"/>
        <v>89.51029306076045</v>
      </c>
      <c r="K79" s="17">
        <f t="shared" si="5"/>
        <v>122.01489839318523</v>
      </c>
      <c r="L79" s="156">
        <f>SUM(L80:L86)</f>
        <v>18202157.55</v>
      </c>
    </row>
    <row r="80" spans="1:12" ht="12.75">
      <c r="A80" s="18"/>
      <c r="B80" s="27"/>
      <c r="C80" s="28" t="s">
        <v>34</v>
      </c>
      <c r="D80" s="4" t="s">
        <v>35</v>
      </c>
      <c r="E80" s="21">
        <v>23431982</v>
      </c>
      <c r="F80" s="21">
        <v>19737647</v>
      </c>
      <c r="G80" s="21">
        <v>20552718.73</v>
      </c>
      <c r="H80" s="100">
        <f t="shared" si="1"/>
        <v>104.12952835766087</v>
      </c>
      <c r="I80" s="100">
        <v>83</v>
      </c>
      <c r="J80" s="100">
        <f t="shared" si="2"/>
        <v>87.71225041910667</v>
      </c>
      <c r="K80" s="22">
        <f t="shared" si="5"/>
        <v>118.62132553382067</v>
      </c>
      <c r="L80" s="157">
        <v>17326326.98</v>
      </c>
    </row>
    <row r="81" spans="1:12" ht="12.75">
      <c r="A81" s="18"/>
      <c r="B81" s="27"/>
      <c r="C81" s="28" t="s">
        <v>36</v>
      </c>
      <c r="D81" s="4" t="s">
        <v>37</v>
      </c>
      <c r="E81" s="21">
        <v>1200</v>
      </c>
      <c r="F81" s="21">
        <v>1012</v>
      </c>
      <c r="G81" s="21">
        <v>1064.18</v>
      </c>
      <c r="H81" s="100">
        <f t="shared" si="1"/>
        <v>105.15612648221344</v>
      </c>
      <c r="I81" s="100">
        <v>119.34</v>
      </c>
      <c r="J81" s="100">
        <f aca="true" t="shared" si="6" ref="J81:J143">G81*100/E81</f>
        <v>88.68166666666667</v>
      </c>
      <c r="K81" s="22">
        <f t="shared" si="5"/>
        <v>44.03442711135019</v>
      </c>
      <c r="L81" s="157">
        <v>2416.7</v>
      </c>
    </row>
    <row r="82" spans="1:12" ht="12.75">
      <c r="A82" s="18"/>
      <c r="B82" s="27"/>
      <c r="C82" s="28" t="s">
        <v>38</v>
      </c>
      <c r="D82" s="4" t="s">
        <v>39</v>
      </c>
      <c r="E82" s="21">
        <v>728783</v>
      </c>
      <c r="F82" s="21">
        <v>716000</v>
      </c>
      <c r="G82" s="21">
        <v>684202.4</v>
      </c>
      <c r="H82" s="100">
        <f aca="true" t="shared" si="7" ref="H82:H143">G82*100/F82</f>
        <v>95.55899441340782</v>
      </c>
      <c r="I82" s="100">
        <v>130.92</v>
      </c>
      <c r="J82" s="100">
        <f t="shared" si="6"/>
        <v>93.882870484081</v>
      </c>
      <c r="K82" s="22">
        <f t="shared" si="5"/>
        <v>97.7230215920844</v>
      </c>
      <c r="L82" s="157">
        <v>700144.54</v>
      </c>
    </row>
    <row r="83" spans="1:12" ht="12.75">
      <c r="A83" s="18"/>
      <c r="B83" s="27"/>
      <c r="C83" s="28" t="s">
        <v>40</v>
      </c>
      <c r="D83" s="4" t="s">
        <v>100</v>
      </c>
      <c r="E83" s="21">
        <v>190000</v>
      </c>
      <c r="F83" s="21">
        <v>146667</v>
      </c>
      <c r="G83" s="21">
        <v>223269.2</v>
      </c>
      <c r="H83" s="100">
        <f t="shared" si="7"/>
        <v>152.2286540257863</v>
      </c>
      <c r="I83" s="100">
        <v>13.98</v>
      </c>
      <c r="J83" s="100">
        <f t="shared" si="6"/>
        <v>117.5101052631579</v>
      </c>
      <c r="K83" s="22">
        <f t="shared" si="5"/>
        <v>349.5603042611846</v>
      </c>
      <c r="L83" s="157">
        <v>63871.44</v>
      </c>
    </row>
    <row r="84" spans="1:12" ht="12.75">
      <c r="A84" s="18"/>
      <c r="B84" s="27"/>
      <c r="C84" s="28" t="s">
        <v>18</v>
      </c>
      <c r="D84" s="4" t="s">
        <v>19</v>
      </c>
      <c r="E84" s="21">
        <v>24350</v>
      </c>
      <c r="F84" s="21">
        <v>20300</v>
      </c>
      <c r="G84" s="21">
        <v>1038.4</v>
      </c>
      <c r="H84" s="100">
        <f t="shared" si="7"/>
        <v>5.1152709359605915</v>
      </c>
      <c r="I84" s="100">
        <v>266.93</v>
      </c>
      <c r="J84" s="100">
        <f t="shared" si="6"/>
        <v>4.264476386036962</v>
      </c>
      <c r="K84" s="22">
        <f t="shared" si="5"/>
        <v>129.6703296703297</v>
      </c>
      <c r="L84" s="157">
        <v>800.8</v>
      </c>
    </row>
    <row r="85" spans="1:12" ht="14.25" customHeight="1">
      <c r="A85" s="18"/>
      <c r="B85" s="27"/>
      <c r="C85" s="28" t="s">
        <v>22</v>
      </c>
      <c r="D85" s="7" t="s">
        <v>131</v>
      </c>
      <c r="E85" s="21">
        <v>420800</v>
      </c>
      <c r="F85" s="21">
        <v>410100</v>
      </c>
      <c r="G85" s="21">
        <v>738336.63</v>
      </c>
      <c r="H85" s="100">
        <f t="shared" si="7"/>
        <v>180.0381931236284</v>
      </c>
      <c r="I85" s="100">
        <v>205.8</v>
      </c>
      <c r="J85" s="100">
        <f t="shared" si="6"/>
        <v>175.46022576045627</v>
      </c>
      <c r="K85" s="22">
        <f t="shared" si="5"/>
        <v>809.8630014076198</v>
      </c>
      <c r="L85" s="157">
        <v>91168.09</v>
      </c>
    </row>
    <row r="86" spans="1:12" ht="22.5">
      <c r="A86" s="18"/>
      <c r="B86" s="27"/>
      <c r="C86" s="28">
        <v>2680</v>
      </c>
      <c r="D86" s="7" t="s">
        <v>121</v>
      </c>
      <c r="E86" s="21">
        <v>14941</v>
      </c>
      <c r="F86" s="21">
        <v>14941</v>
      </c>
      <c r="G86" s="21">
        <v>8714.5</v>
      </c>
      <c r="H86" s="100">
        <f t="shared" si="7"/>
        <v>58.32608259152667</v>
      </c>
      <c r="I86" s="100">
        <v>100</v>
      </c>
      <c r="J86" s="100">
        <f t="shared" si="6"/>
        <v>58.32608259152667</v>
      </c>
      <c r="K86" s="22">
        <f t="shared" si="5"/>
        <v>50</v>
      </c>
      <c r="L86" s="157">
        <v>17429</v>
      </c>
    </row>
    <row r="87" spans="1:12" ht="45">
      <c r="A87" s="14"/>
      <c r="B87" s="24">
        <v>75616</v>
      </c>
      <c r="C87" s="46"/>
      <c r="D87" s="8" t="s">
        <v>144</v>
      </c>
      <c r="E87" s="16">
        <f>SUM(E88:E100)</f>
        <v>12255942</v>
      </c>
      <c r="F87" s="16">
        <f>SUM(F88:F100)</f>
        <v>10177142</v>
      </c>
      <c r="G87" s="16">
        <f>SUM(G88:G100)</f>
        <v>10856577.28</v>
      </c>
      <c r="H87" s="132">
        <f t="shared" si="7"/>
        <v>106.67609118552144</v>
      </c>
      <c r="I87" s="132">
        <v>74.27</v>
      </c>
      <c r="J87" s="132">
        <f t="shared" si="6"/>
        <v>88.58215288551463</v>
      </c>
      <c r="K87" s="17">
        <f aca="true" t="shared" si="8" ref="K87:K98">G87*100/L87</f>
        <v>114.40473151291658</v>
      </c>
      <c r="L87" s="156">
        <f>SUM(L88:L100)</f>
        <v>9489622.62</v>
      </c>
    </row>
    <row r="88" spans="1:12" ht="12.75">
      <c r="A88" s="18"/>
      <c r="B88" s="19"/>
      <c r="C88" s="28" t="s">
        <v>34</v>
      </c>
      <c r="D88" s="4" t="s">
        <v>35</v>
      </c>
      <c r="E88" s="21">
        <v>6799282</v>
      </c>
      <c r="F88" s="21">
        <v>5507414</v>
      </c>
      <c r="G88" s="21">
        <v>5457740.43</v>
      </c>
      <c r="H88" s="100">
        <f t="shared" si="7"/>
        <v>99.0980599969423</v>
      </c>
      <c r="I88" s="100">
        <v>74.13</v>
      </c>
      <c r="J88" s="100">
        <f t="shared" si="6"/>
        <v>80.26936417698222</v>
      </c>
      <c r="K88" s="22">
        <f t="shared" si="8"/>
        <v>108.53470187584507</v>
      </c>
      <c r="L88" s="157">
        <v>5028567.21</v>
      </c>
    </row>
    <row r="89" spans="1:12" ht="12.75">
      <c r="A89" s="18"/>
      <c r="B89" s="19"/>
      <c r="C89" s="28" t="s">
        <v>36</v>
      </c>
      <c r="D89" s="4" t="s">
        <v>37</v>
      </c>
      <c r="E89" s="21">
        <v>70800</v>
      </c>
      <c r="F89" s="21">
        <v>68730</v>
      </c>
      <c r="G89" s="21">
        <v>74117.33</v>
      </c>
      <c r="H89" s="100">
        <f t="shared" si="7"/>
        <v>107.83839662447258</v>
      </c>
      <c r="I89" s="100">
        <v>84.72</v>
      </c>
      <c r="J89" s="100">
        <f t="shared" si="6"/>
        <v>104.68549435028248</v>
      </c>
      <c r="K89" s="22">
        <f t="shared" si="8"/>
        <v>63.1872608120009</v>
      </c>
      <c r="L89" s="157">
        <v>117297.9</v>
      </c>
    </row>
    <row r="90" spans="1:12" ht="12.75">
      <c r="A90" s="18"/>
      <c r="B90" s="19"/>
      <c r="C90" s="28" t="s">
        <v>38</v>
      </c>
      <c r="D90" s="4" t="s">
        <v>39</v>
      </c>
      <c r="E90" s="21">
        <v>628800</v>
      </c>
      <c r="F90" s="21">
        <v>545890</v>
      </c>
      <c r="G90" s="21">
        <v>578154.72</v>
      </c>
      <c r="H90" s="100">
        <f t="shared" si="7"/>
        <v>105.9104801333602</v>
      </c>
      <c r="I90" s="100">
        <v>83.02</v>
      </c>
      <c r="J90" s="100">
        <f t="shared" si="6"/>
        <v>91.9457251908397</v>
      </c>
      <c r="K90" s="22">
        <f t="shared" si="8"/>
        <v>101.47209419088895</v>
      </c>
      <c r="L90" s="157">
        <v>569767.21</v>
      </c>
    </row>
    <row r="91" spans="1:12" ht="12.75">
      <c r="A91" s="18"/>
      <c r="B91" s="19"/>
      <c r="C91" s="39" t="s">
        <v>41</v>
      </c>
      <c r="D91" s="4" t="s">
        <v>42</v>
      </c>
      <c r="E91" s="21">
        <v>390000</v>
      </c>
      <c r="F91" s="21">
        <v>325000</v>
      </c>
      <c r="G91" s="21">
        <v>322600.8</v>
      </c>
      <c r="H91" s="100">
        <f t="shared" si="7"/>
        <v>99.26178461538461</v>
      </c>
      <c r="I91" s="100">
        <v>42.98</v>
      </c>
      <c r="J91" s="100">
        <f t="shared" si="6"/>
        <v>82.71815384615384</v>
      </c>
      <c r="K91" s="22">
        <f t="shared" si="8"/>
        <v>121.54187657328711</v>
      </c>
      <c r="L91" s="157">
        <v>265423.58</v>
      </c>
    </row>
    <row r="92" spans="1:12" ht="12.75">
      <c r="A92" s="18"/>
      <c r="B92" s="19"/>
      <c r="C92" s="39" t="s">
        <v>43</v>
      </c>
      <c r="D92" s="4" t="s">
        <v>113</v>
      </c>
      <c r="E92" s="21">
        <v>150000</v>
      </c>
      <c r="F92" s="21">
        <v>117200</v>
      </c>
      <c r="G92" s="21">
        <v>174151.44</v>
      </c>
      <c r="H92" s="100">
        <f t="shared" si="7"/>
        <v>148.59337883959046</v>
      </c>
      <c r="I92" s="100">
        <v>71.52</v>
      </c>
      <c r="J92" s="100">
        <f t="shared" si="6"/>
        <v>116.10096</v>
      </c>
      <c r="K92" s="22">
        <f t="shared" si="8"/>
        <v>104.13277222287996</v>
      </c>
      <c r="L92" s="157">
        <v>167239.8</v>
      </c>
    </row>
    <row r="93" spans="1:12" ht="12.75">
      <c r="A93" s="18"/>
      <c r="B93" s="19"/>
      <c r="C93" s="28" t="s">
        <v>44</v>
      </c>
      <c r="D93" s="4" t="s">
        <v>45</v>
      </c>
      <c r="E93" s="21">
        <v>1093570</v>
      </c>
      <c r="F93" s="21">
        <v>952970</v>
      </c>
      <c r="G93" s="21">
        <v>962806</v>
      </c>
      <c r="H93" s="100">
        <f t="shared" si="7"/>
        <v>101.03214162040777</v>
      </c>
      <c r="I93" s="100">
        <v>91.18</v>
      </c>
      <c r="J93" s="100">
        <f t="shared" si="6"/>
        <v>88.04246641733039</v>
      </c>
      <c r="K93" s="22">
        <f t="shared" si="8"/>
        <v>107.46094408337882</v>
      </c>
      <c r="L93" s="157">
        <v>895959</v>
      </c>
    </row>
    <row r="94" spans="1:12" ht="12.75">
      <c r="A94" s="18"/>
      <c r="B94" s="19"/>
      <c r="C94" s="39" t="s">
        <v>46</v>
      </c>
      <c r="D94" s="4" t="s">
        <v>47</v>
      </c>
      <c r="E94" s="21">
        <v>223500</v>
      </c>
      <c r="F94" s="21">
        <v>170600</v>
      </c>
      <c r="G94" s="21">
        <v>152419.9</v>
      </c>
      <c r="H94" s="100">
        <f t="shared" si="7"/>
        <v>89.34343493552169</v>
      </c>
      <c r="I94" s="100">
        <v>95.13</v>
      </c>
      <c r="J94" s="100">
        <f t="shared" si="6"/>
        <v>68.19682326621924</v>
      </c>
      <c r="K94" s="22">
        <f t="shared" si="8"/>
        <v>86.99856356955307</v>
      </c>
      <c r="L94" s="157">
        <v>175198.18</v>
      </c>
    </row>
    <row r="95" spans="1:12" ht="12.75">
      <c r="A95" s="18"/>
      <c r="B95" s="19"/>
      <c r="C95" s="28" t="s">
        <v>40</v>
      </c>
      <c r="D95" s="4" t="s">
        <v>100</v>
      </c>
      <c r="E95" s="21">
        <v>2658858</v>
      </c>
      <c r="F95" s="21">
        <v>2384615</v>
      </c>
      <c r="G95" s="21">
        <v>2862257.11</v>
      </c>
      <c r="H95" s="100">
        <f t="shared" si="7"/>
        <v>120.03015623067036</v>
      </c>
      <c r="I95" s="100">
        <v>67.79</v>
      </c>
      <c r="J95" s="100">
        <f t="shared" si="6"/>
        <v>107.6498673490649</v>
      </c>
      <c r="K95" s="22">
        <f t="shared" si="8"/>
        <v>148.48747780676055</v>
      </c>
      <c r="L95" s="157">
        <v>1927608.41</v>
      </c>
    </row>
    <row r="96" spans="1:12" ht="12.75">
      <c r="A96" s="18"/>
      <c r="B96" s="19"/>
      <c r="C96" s="28" t="s">
        <v>127</v>
      </c>
      <c r="D96" s="4" t="s">
        <v>185</v>
      </c>
      <c r="E96" s="21">
        <v>1000</v>
      </c>
      <c r="F96" s="21">
        <v>1000</v>
      </c>
      <c r="G96" s="21">
        <v>4014.61</v>
      </c>
      <c r="H96" s="100">
        <f t="shared" si="7"/>
        <v>401.461</v>
      </c>
      <c r="I96" s="100" t="s">
        <v>194</v>
      </c>
      <c r="J96" s="100">
        <f t="shared" si="6"/>
        <v>401.461</v>
      </c>
      <c r="K96" s="22" t="s">
        <v>194</v>
      </c>
      <c r="L96" s="157">
        <v>0</v>
      </c>
    </row>
    <row r="97" spans="1:12" ht="12.75">
      <c r="A97" s="18"/>
      <c r="B97" s="19"/>
      <c r="C97" s="28" t="s">
        <v>31</v>
      </c>
      <c r="D97" s="4" t="s">
        <v>199</v>
      </c>
      <c r="E97" s="21">
        <v>300</v>
      </c>
      <c r="F97" s="21">
        <v>300</v>
      </c>
      <c r="G97" s="21">
        <v>300</v>
      </c>
      <c r="H97" s="100">
        <f t="shared" si="7"/>
        <v>100</v>
      </c>
      <c r="I97" s="100" t="s">
        <v>194</v>
      </c>
      <c r="J97" s="100">
        <f t="shared" si="6"/>
        <v>100</v>
      </c>
      <c r="K97" s="22" t="s">
        <v>194</v>
      </c>
      <c r="L97" s="157">
        <v>0</v>
      </c>
    </row>
    <row r="98" spans="1:12" ht="12.75">
      <c r="A98" s="18"/>
      <c r="B98" s="19"/>
      <c r="C98" s="28" t="s">
        <v>18</v>
      </c>
      <c r="D98" s="4" t="s">
        <v>19</v>
      </c>
      <c r="E98" s="21">
        <v>16000</v>
      </c>
      <c r="F98" s="21">
        <v>16000</v>
      </c>
      <c r="G98" s="21">
        <v>22735</v>
      </c>
      <c r="H98" s="100">
        <f t="shared" si="7"/>
        <v>142.09375</v>
      </c>
      <c r="I98" s="100">
        <v>148.02</v>
      </c>
      <c r="J98" s="100">
        <f t="shared" si="6"/>
        <v>142.09375</v>
      </c>
      <c r="K98" s="22">
        <f t="shared" si="8"/>
        <v>98.28758684195738</v>
      </c>
      <c r="L98" s="157">
        <v>23131.1</v>
      </c>
    </row>
    <row r="99" spans="1:12" ht="12.75" customHeight="1">
      <c r="A99" s="18"/>
      <c r="B99" s="19"/>
      <c r="C99" s="28" t="s">
        <v>22</v>
      </c>
      <c r="D99" s="7" t="s">
        <v>131</v>
      </c>
      <c r="E99" s="21">
        <v>65120</v>
      </c>
      <c r="F99" s="21">
        <v>52100</v>
      </c>
      <c r="G99" s="21">
        <v>86567.44</v>
      </c>
      <c r="H99" s="100">
        <f t="shared" si="7"/>
        <v>166.15631477927064</v>
      </c>
      <c r="I99" s="100">
        <v>155.8</v>
      </c>
      <c r="J99" s="100">
        <f t="shared" si="6"/>
        <v>132.93525798525798</v>
      </c>
      <c r="K99" s="22">
        <f aca="true" t="shared" si="9" ref="K99:K109">G99*100/L99</f>
        <v>110.9039470648275</v>
      </c>
      <c r="L99" s="157">
        <v>78056.23</v>
      </c>
    </row>
    <row r="100" spans="1:12" ht="22.5">
      <c r="A100" s="18"/>
      <c r="B100" s="19"/>
      <c r="C100" s="28">
        <v>2680</v>
      </c>
      <c r="D100" s="7" t="s">
        <v>121</v>
      </c>
      <c r="E100" s="21">
        <v>158712</v>
      </c>
      <c r="F100" s="21">
        <v>35323</v>
      </c>
      <c r="G100" s="21">
        <v>158712.5</v>
      </c>
      <c r="H100" s="100">
        <f t="shared" si="7"/>
        <v>449.3177249950457</v>
      </c>
      <c r="I100" s="100">
        <v>100</v>
      </c>
      <c r="J100" s="100">
        <f t="shared" si="6"/>
        <v>100.00031503604012</v>
      </c>
      <c r="K100" s="22">
        <f t="shared" si="9"/>
        <v>65.75376801146768</v>
      </c>
      <c r="L100" s="157">
        <v>241374</v>
      </c>
    </row>
    <row r="101" spans="1:12" ht="24.75" customHeight="1">
      <c r="A101" s="14"/>
      <c r="B101" s="24">
        <v>75618</v>
      </c>
      <c r="C101" s="15"/>
      <c r="D101" s="8" t="s">
        <v>145</v>
      </c>
      <c r="E101" s="16">
        <f>SUM(E102:E107)</f>
        <v>3545651</v>
      </c>
      <c r="F101" s="16">
        <f>SUM(F102:F107)</f>
        <v>3295730</v>
      </c>
      <c r="G101" s="16">
        <f>SUM(G102:G107)</f>
        <v>3227670.46</v>
      </c>
      <c r="H101" s="132">
        <f t="shared" si="7"/>
        <v>97.93491760550774</v>
      </c>
      <c r="I101" s="132">
        <v>82.37</v>
      </c>
      <c r="J101" s="132">
        <f t="shared" si="6"/>
        <v>91.03181503199272</v>
      </c>
      <c r="K101" s="17">
        <f t="shared" si="9"/>
        <v>105.90913025023018</v>
      </c>
      <c r="L101" s="156">
        <f>SUM(L102:L107)</f>
        <v>3047584.7100000004</v>
      </c>
    </row>
    <row r="102" spans="1:12" ht="12.75">
      <c r="A102" s="18"/>
      <c r="B102" s="27"/>
      <c r="C102" s="38" t="s">
        <v>48</v>
      </c>
      <c r="D102" s="4" t="s">
        <v>133</v>
      </c>
      <c r="E102" s="21">
        <v>1311451</v>
      </c>
      <c r="F102" s="21">
        <v>1072530</v>
      </c>
      <c r="G102" s="21">
        <v>1085750.9</v>
      </c>
      <c r="H102" s="100">
        <f t="shared" si="7"/>
        <v>101.23268346806148</v>
      </c>
      <c r="I102" s="100">
        <v>63.54</v>
      </c>
      <c r="J102" s="100">
        <f t="shared" si="6"/>
        <v>82.7900470547508</v>
      </c>
      <c r="K102" s="22">
        <f t="shared" si="9"/>
        <v>104.98616016195712</v>
      </c>
      <c r="L102" s="157">
        <v>1034184.79</v>
      </c>
    </row>
    <row r="103" spans="1:12" ht="15.75" customHeight="1">
      <c r="A103" s="18"/>
      <c r="B103" s="27"/>
      <c r="C103" s="39" t="s">
        <v>49</v>
      </c>
      <c r="D103" s="7" t="s">
        <v>134</v>
      </c>
      <c r="E103" s="21">
        <v>1410000</v>
      </c>
      <c r="F103" s="21">
        <v>1410000</v>
      </c>
      <c r="G103" s="21">
        <v>1415391.1</v>
      </c>
      <c r="H103" s="100">
        <f t="shared" si="7"/>
        <v>100.3823475177305</v>
      </c>
      <c r="I103" s="100">
        <v>100.46</v>
      </c>
      <c r="J103" s="100">
        <f t="shared" si="6"/>
        <v>100.3823475177305</v>
      </c>
      <c r="K103" s="22">
        <f t="shared" si="9"/>
        <v>102.0816029482887</v>
      </c>
      <c r="L103" s="157">
        <v>1386529.07</v>
      </c>
    </row>
    <row r="104" spans="1:12" ht="24" customHeight="1">
      <c r="A104" s="18"/>
      <c r="B104" s="27"/>
      <c r="C104" s="39" t="s">
        <v>50</v>
      </c>
      <c r="D104" s="7" t="s">
        <v>135</v>
      </c>
      <c r="E104" s="21">
        <v>0</v>
      </c>
      <c r="F104" s="21">
        <v>0</v>
      </c>
      <c r="G104" s="21">
        <v>0</v>
      </c>
      <c r="H104" s="100" t="s">
        <v>194</v>
      </c>
      <c r="I104" s="100">
        <v>100</v>
      </c>
      <c r="J104" s="100" t="s">
        <v>194</v>
      </c>
      <c r="K104" s="22">
        <f t="shared" si="9"/>
        <v>0</v>
      </c>
      <c r="L104" s="157">
        <v>22800</v>
      </c>
    </row>
    <row r="105" spans="1:12" ht="25.5" customHeight="1">
      <c r="A105" s="18"/>
      <c r="B105" s="27"/>
      <c r="C105" s="28" t="s">
        <v>81</v>
      </c>
      <c r="D105" s="7" t="s">
        <v>98</v>
      </c>
      <c r="E105" s="47">
        <v>20000</v>
      </c>
      <c r="F105" s="47">
        <v>20000</v>
      </c>
      <c r="G105" s="47">
        <v>11417.1</v>
      </c>
      <c r="H105" s="100">
        <f t="shared" si="7"/>
        <v>57.0855</v>
      </c>
      <c r="I105" s="100">
        <v>102.09</v>
      </c>
      <c r="J105" s="100">
        <f t="shared" si="6"/>
        <v>57.0855</v>
      </c>
      <c r="K105" s="22">
        <f t="shared" si="9"/>
        <v>32.893091618140396</v>
      </c>
      <c r="L105" s="154">
        <v>34709.72</v>
      </c>
    </row>
    <row r="106" spans="1:12" ht="12.75">
      <c r="A106" s="18"/>
      <c r="B106" s="27"/>
      <c r="C106" s="28" t="s">
        <v>18</v>
      </c>
      <c r="D106" s="4" t="s">
        <v>19</v>
      </c>
      <c r="E106" s="21">
        <v>802600</v>
      </c>
      <c r="F106" s="21">
        <v>792600</v>
      </c>
      <c r="G106" s="21">
        <v>713971.36</v>
      </c>
      <c r="H106" s="100">
        <f t="shared" si="7"/>
        <v>90.07965682563714</v>
      </c>
      <c r="I106" s="100">
        <v>89.51</v>
      </c>
      <c r="J106" s="100">
        <f t="shared" si="6"/>
        <v>88.95730874657363</v>
      </c>
      <c r="K106" s="22">
        <f t="shared" si="9"/>
        <v>126.11068359130509</v>
      </c>
      <c r="L106" s="154">
        <v>566146.61</v>
      </c>
    </row>
    <row r="107" spans="1:12" ht="13.5" customHeight="1">
      <c r="A107" s="18"/>
      <c r="B107" s="27"/>
      <c r="C107" s="28" t="s">
        <v>22</v>
      </c>
      <c r="D107" s="7" t="s">
        <v>131</v>
      </c>
      <c r="E107" s="21">
        <v>1600</v>
      </c>
      <c r="F107" s="21">
        <v>600</v>
      </c>
      <c r="G107" s="21">
        <v>1140</v>
      </c>
      <c r="H107" s="100">
        <f t="shared" si="7"/>
        <v>190</v>
      </c>
      <c r="I107" s="100">
        <v>107.15</v>
      </c>
      <c r="J107" s="100">
        <f t="shared" si="6"/>
        <v>71.25</v>
      </c>
      <c r="K107" s="22">
        <f t="shared" si="9"/>
        <v>35.46408172915397</v>
      </c>
      <c r="L107" s="157">
        <v>3214.52</v>
      </c>
    </row>
    <row r="108" spans="1:12" ht="13.5" customHeight="1">
      <c r="A108" s="18"/>
      <c r="B108" s="24">
        <v>75619</v>
      </c>
      <c r="C108" s="15"/>
      <c r="D108" s="8" t="s">
        <v>204</v>
      </c>
      <c r="E108" s="16">
        <f>SUM(E109)</f>
        <v>0</v>
      </c>
      <c r="F108" s="16">
        <f>SUM(F109)</f>
        <v>0</v>
      </c>
      <c r="G108" s="16">
        <f>SUM(G109)</f>
        <v>0</v>
      </c>
      <c r="H108" s="132" t="s">
        <v>194</v>
      </c>
      <c r="I108" s="132">
        <v>100</v>
      </c>
      <c r="J108" s="132" t="s">
        <v>194</v>
      </c>
      <c r="K108" s="17">
        <f t="shared" si="9"/>
        <v>0</v>
      </c>
      <c r="L108" s="156">
        <f>SUM(L109)</f>
        <v>110000</v>
      </c>
    </row>
    <row r="109" spans="1:12" ht="13.5" customHeight="1">
      <c r="A109" s="18"/>
      <c r="B109" s="27"/>
      <c r="C109" s="38" t="s">
        <v>51</v>
      </c>
      <c r="D109" s="4" t="s">
        <v>205</v>
      </c>
      <c r="E109" s="21">
        <v>0</v>
      </c>
      <c r="F109" s="21">
        <v>0</v>
      </c>
      <c r="G109" s="21">
        <v>0</v>
      </c>
      <c r="H109" s="100" t="s">
        <v>194</v>
      </c>
      <c r="I109" s="100">
        <v>100</v>
      </c>
      <c r="J109" s="100" t="s">
        <v>194</v>
      </c>
      <c r="K109" s="22">
        <f t="shared" si="9"/>
        <v>0</v>
      </c>
      <c r="L109" s="157">
        <v>110000</v>
      </c>
    </row>
    <row r="110" spans="1:12" ht="22.5">
      <c r="A110" s="14"/>
      <c r="B110" s="24">
        <v>75621</v>
      </c>
      <c r="C110" s="15"/>
      <c r="D110" s="8" t="s">
        <v>136</v>
      </c>
      <c r="E110" s="16">
        <f>E111+E112</f>
        <v>41196297</v>
      </c>
      <c r="F110" s="16">
        <f>F111+F112</f>
        <v>32638575</v>
      </c>
      <c r="G110" s="16">
        <f>G111+G112</f>
        <v>31604450.92</v>
      </c>
      <c r="H110" s="132">
        <f t="shared" si="7"/>
        <v>96.83158936932755</v>
      </c>
      <c r="I110" s="132">
        <v>71.31</v>
      </c>
      <c r="J110" s="132">
        <f t="shared" si="6"/>
        <v>76.7167275252919</v>
      </c>
      <c r="K110" s="17">
        <f aca="true" t="shared" si="10" ref="K110:K120">G110*100/L110</f>
        <v>99.60835146900526</v>
      </c>
      <c r="L110" s="156">
        <f>L111+L112</f>
        <v>31728715.97</v>
      </c>
    </row>
    <row r="111" spans="1:12" ht="12.75">
      <c r="A111" s="18"/>
      <c r="B111" s="27"/>
      <c r="C111" s="38" t="s">
        <v>52</v>
      </c>
      <c r="D111" s="4" t="s">
        <v>53</v>
      </c>
      <c r="E111" s="21">
        <v>39492805</v>
      </c>
      <c r="F111" s="21">
        <v>31099494</v>
      </c>
      <c r="G111" s="21">
        <v>29897143</v>
      </c>
      <c r="H111" s="100">
        <f t="shared" si="7"/>
        <v>96.13385671162366</v>
      </c>
      <c r="I111" s="100">
        <v>71.76</v>
      </c>
      <c r="J111" s="100">
        <f t="shared" si="6"/>
        <v>75.70275902154836</v>
      </c>
      <c r="K111" s="22">
        <f t="shared" si="10"/>
        <v>98.57225707199892</v>
      </c>
      <c r="L111" s="157">
        <v>30330180</v>
      </c>
    </row>
    <row r="112" spans="1:12" ht="12.75">
      <c r="A112" s="18"/>
      <c r="B112" s="27"/>
      <c r="C112" s="28" t="s">
        <v>54</v>
      </c>
      <c r="D112" s="4" t="s">
        <v>55</v>
      </c>
      <c r="E112" s="21">
        <v>1703492</v>
      </c>
      <c r="F112" s="21">
        <v>1539081</v>
      </c>
      <c r="G112" s="21">
        <v>1707307.92</v>
      </c>
      <c r="H112" s="100">
        <f t="shared" si="7"/>
        <v>110.93034869509792</v>
      </c>
      <c r="I112" s="100">
        <v>62.77</v>
      </c>
      <c r="J112" s="100">
        <f t="shared" si="6"/>
        <v>100.22400574819254</v>
      </c>
      <c r="K112" s="22">
        <f t="shared" si="10"/>
        <v>122.07822727648542</v>
      </c>
      <c r="L112" s="157">
        <v>1398535.97</v>
      </c>
    </row>
    <row r="113" spans="1:12" ht="12.75">
      <c r="A113" s="23">
        <v>758</v>
      </c>
      <c r="B113" s="11"/>
      <c r="C113" s="29"/>
      <c r="D113" s="70" t="s">
        <v>56</v>
      </c>
      <c r="E113" s="12">
        <f>E114+E116+E118+E124</f>
        <v>44366834</v>
      </c>
      <c r="F113" s="12">
        <f>F114+F116+F118+F124</f>
        <v>39497617</v>
      </c>
      <c r="G113" s="12">
        <f>G114+G116+G118+G124</f>
        <v>40870803.29</v>
      </c>
      <c r="H113" s="133">
        <f t="shared" si="7"/>
        <v>103.47663072939312</v>
      </c>
      <c r="I113" s="133">
        <v>92.54</v>
      </c>
      <c r="J113" s="133">
        <f t="shared" si="6"/>
        <v>92.12017086907757</v>
      </c>
      <c r="K113" s="13">
        <f t="shared" si="10"/>
        <v>111.15099499261963</v>
      </c>
      <c r="L113" s="159">
        <f>L114+L116+L118+L124</f>
        <v>36770524</v>
      </c>
    </row>
    <row r="114" spans="1:12" ht="22.5">
      <c r="A114" s="14"/>
      <c r="B114" s="24">
        <v>75801</v>
      </c>
      <c r="C114" s="15"/>
      <c r="D114" s="8" t="s">
        <v>146</v>
      </c>
      <c r="E114" s="16">
        <f>E115</f>
        <v>33001387</v>
      </c>
      <c r="F114" s="16">
        <f>F115</f>
        <v>30550078</v>
      </c>
      <c r="G114" s="16">
        <f>G115</f>
        <v>30520852</v>
      </c>
      <c r="H114" s="132">
        <f t="shared" si="7"/>
        <v>99.90433412314037</v>
      </c>
      <c r="I114" s="132">
        <v>92.34</v>
      </c>
      <c r="J114" s="132">
        <f t="shared" si="6"/>
        <v>92.48354319168465</v>
      </c>
      <c r="K114" s="17">
        <f t="shared" si="10"/>
        <v>103.1441319926863</v>
      </c>
      <c r="L114" s="156">
        <f>L115</f>
        <v>29590488</v>
      </c>
    </row>
    <row r="115" spans="1:12" ht="12.75">
      <c r="A115" s="18"/>
      <c r="B115" s="27"/>
      <c r="C115" s="28">
        <v>2920</v>
      </c>
      <c r="D115" s="4" t="s">
        <v>137</v>
      </c>
      <c r="E115" s="21">
        <v>33001387</v>
      </c>
      <c r="F115" s="21">
        <v>30550078</v>
      </c>
      <c r="G115" s="21">
        <v>30520852</v>
      </c>
      <c r="H115" s="100">
        <f t="shared" si="7"/>
        <v>99.90433412314037</v>
      </c>
      <c r="I115" s="100">
        <v>92.34</v>
      </c>
      <c r="J115" s="100">
        <f t="shared" si="6"/>
        <v>92.48354319168465</v>
      </c>
      <c r="K115" s="22">
        <f t="shared" si="10"/>
        <v>103.1441319926863</v>
      </c>
      <c r="L115" s="154">
        <v>29590488</v>
      </c>
    </row>
    <row r="116" spans="1:12" ht="12.75">
      <c r="A116" s="14"/>
      <c r="B116" s="24">
        <v>75807</v>
      </c>
      <c r="C116" s="15"/>
      <c r="D116" s="9" t="s">
        <v>94</v>
      </c>
      <c r="E116" s="16">
        <f>E117</f>
        <v>3358951</v>
      </c>
      <c r="F116" s="16">
        <f>F117</f>
        <v>1664403</v>
      </c>
      <c r="G116" s="16">
        <f>G117</f>
        <v>2799130</v>
      </c>
      <c r="H116" s="132">
        <f t="shared" si="7"/>
        <v>168.17621693784497</v>
      </c>
      <c r="I116" s="132">
        <v>83.34</v>
      </c>
      <c r="J116" s="132">
        <f t="shared" si="6"/>
        <v>83.33345737999751</v>
      </c>
      <c r="K116" s="17">
        <f t="shared" si="10"/>
        <v>3025.105371230952</v>
      </c>
      <c r="L116" s="156">
        <f>L117</f>
        <v>92530</v>
      </c>
    </row>
    <row r="117" spans="1:12" ht="12.75">
      <c r="A117" s="18"/>
      <c r="B117" s="27"/>
      <c r="C117" s="28" t="s">
        <v>89</v>
      </c>
      <c r="D117" s="4" t="s">
        <v>137</v>
      </c>
      <c r="E117" s="21">
        <v>3358951</v>
      </c>
      <c r="F117" s="21">
        <v>1664403</v>
      </c>
      <c r="G117" s="21">
        <v>2799130</v>
      </c>
      <c r="H117" s="100">
        <f t="shared" si="7"/>
        <v>168.17621693784497</v>
      </c>
      <c r="I117" s="100">
        <v>83.34</v>
      </c>
      <c r="J117" s="100">
        <f t="shared" si="6"/>
        <v>83.33345737999751</v>
      </c>
      <c r="K117" s="22">
        <f t="shared" si="10"/>
        <v>3025.105371230952</v>
      </c>
      <c r="L117" s="157">
        <v>92530</v>
      </c>
    </row>
    <row r="118" spans="1:12" ht="12.75">
      <c r="A118" s="14"/>
      <c r="B118" s="24">
        <v>75814</v>
      </c>
      <c r="C118" s="15"/>
      <c r="D118" s="9" t="s">
        <v>57</v>
      </c>
      <c r="E118" s="16">
        <f>SUM(E119:E123)</f>
        <v>5272324</v>
      </c>
      <c r="F118" s="16">
        <f>SUM(F119:F123)</f>
        <v>5004660</v>
      </c>
      <c r="G118" s="16">
        <f>SUM(G119:G123)</f>
        <v>5272341.29</v>
      </c>
      <c r="H118" s="132">
        <f t="shared" si="7"/>
        <v>105.34864086671223</v>
      </c>
      <c r="I118" s="132">
        <v>100</v>
      </c>
      <c r="J118" s="132">
        <f t="shared" si="6"/>
        <v>100.00032793887478</v>
      </c>
      <c r="K118" s="17">
        <f t="shared" si="10"/>
        <v>113.67836732036122</v>
      </c>
      <c r="L118" s="156">
        <f>SUM(L119:L123)</f>
        <v>4637946</v>
      </c>
    </row>
    <row r="119" spans="1:12" ht="12.75">
      <c r="A119" s="18"/>
      <c r="B119" s="27"/>
      <c r="C119" s="28" t="s">
        <v>12</v>
      </c>
      <c r="D119" s="4" t="s">
        <v>13</v>
      </c>
      <c r="E119" s="21">
        <v>0</v>
      </c>
      <c r="F119" s="21">
        <v>0</v>
      </c>
      <c r="G119" s="21">
        <v>0</v>
      </c>
      <c r="H119" s="100" t="s">
        <v>194</v>
      </c>
      <c r="I119" s="100">
        <v>100</v>
      </c>
      <c r="J119" s="100" t="s">
        <v>194</v>
      </c>
      <c r="K119" s="22">
        <f t="shared" si="10"/>
        <v>0</v>
      </c>
      <c r="L119" s="157">
        <v>4044703</v>
      </c>
    </row>
    <row r="120" spans="1:12" ht="12.75">
      <c r="A120" s="18"/>
      <c r="B120" s="27"/>
      <c r="C120" s="28" t="s">
        <v>61</v>
      </c>
      <c r="D120" s="4" t="s">
        <v>179</v>
      </c>
      <c r="E120" s="21">
        <v>0</v>
      </c>
      <c r="F120" s="21">
        <v>0</v>
      </c>
      <c r="G120" s="21">
        <v>0</v>
      </c>
      <c r="H120" s="100" t="s">
        <v>194</v>
      </c>
      <c r="I120" s="100">
        <v>99.97</v>
      </c>
      <c r="J120" s="100" t="s">
        <v>194</v>
      </c>
      <c r="K120" s="22">
        <f t="shared" si="10"/>
        <v>0</v>
      </c>
      <c r="L120" s="157">
        <v>593243</v>
      </c>
    </row>
    <row r="121" spans="1:12" ht="12.75">
      <c r="A121" s="18"/>
      <c r="B121" s="27"/>
      <c r="C121" s="28" t="s">
        <v>182</v>
      </c>
      <c r="D121" s="4" t="s">
        <v>183</v>
      </c>
      <c r="E121" s="21">
        <v>802087</v>
      </c>
      <c r="F121" s="21">
        <v>534423</v>
      </c>
      <c r="G121" s="21">
        <v>802088</v>
      </c>
      <c r="H121" s="100">
        <f t="shared" si="7"/>
        <v>150.08485787475465</v>
      </c>
      <c r="I121" s="100" t="s">
        <v>194</v>
      </c>
      <c r="J121" s="100">
        <f t="shared" si="6"/>
        <v>100.00012467475473</v>
      </c>
      <c r="K121" s="22" t="s">
        <v>194</v>
      </c>
      <c r="L121" s="157">
        <v>0</v>
      </c>
    </row>
    <row r="122" spans="1:12" ht="12.75">
      <c r="A122" s="18"/>
      <c r="B122" s="27"/>
      <c r="C122" s="28" t="s">
        <v>189</v>
      </c>
      <c r="D122" s="4" t="s">
        <v>191</v>
      </c>
      <c r="E122" s="21">
        <v>55319</v>
      </c>
      <c r="F122" s="21">
        <v>55319</v>
      </c>
      <c r="G122" s="21">
        <v>55320.26</v>
      </c>
      <c r="H122" s="100">
        <f t="shared" si="7"/>
        <v>100.00227769843995</v>
      </c>
      <c r="I122" s="100" t="s">
        <v>194</v>
      </c>
      <c r="J122" s="100">
        <f t="shared" si="6"/>
        <v>100.00227769843995</v>
      </c>
      <c r="K122" s="22" t="s">
        <v>194</v>
      </c>
      <c r="L122" s="157">
        <v>0</v>
      </c>
    </row>
    <row r="123" spans="1:12" ht="12.75">
      <c r="A123" s="18"/>
      <c r="B123" s="27"/>
      <c r="C123" s="28" t="s">
        <v>190</v>
      </c>
      <c r="D123" s="4" t="s">
        <v>191</v>
      </c>
      <c r="E123" s="21">
        <v>4414918</v>
      </c>
      <c r="F123" s="21">
        <v>4414918</v>
      </c>
      <c r="G123" s="21">
        <v>4414933.03</v>
      </c>
      <c r="H123" s="100">
        <f t="shared" si="7"/>
        <v>100.00034043667402</v>
      </c>
      <c r="I123" s="100" t="s">
        <v>194</v>
      </c>
      <c r="J123" s="100">
        <f t="shared" si="6"/>
        <v>100.00034043667402</v>
      </c>
      <c r="K123" s="22" t="s">
        <v>194</v>
      </c>
      <c r="L123" s="157">
        <v>0</v>
      </c>
    </row>
    <row r="124" spans="1:12" ht="12.75">
      <c r="A124" s="14"/>
      <c r="B124" s="24">
        <v>75831</v>
      </c>
      <c r="C124" s="15"/>
      <c r="D124" s="9" t="s">
        <v>58</v>
      </c>
      <c r="E124" s="16">
        <f>E125</f>
        <v>2734172</v>
      </c>
      <c r="F124" s="16">
        <f>F125</f>
        <v>2278476</v>
      </c>
      <c r="G124" s="16">
        <f>G125</f>
        <v>2278480</v>
      </c>
      <c r="H124" s="132">
        <f t="shared" si="7"/>
        <v>100.00017555594178</v>
      </c>
      <c r="I124" s="132">
        <v>83.33</v>
      </c>
      <c r="J124" s="132">
        <f t="shared" si="6"/>
        <v>83.33345524714612</v>
      </c>
      <c r="K124" s="17">
        <f aca="true" t="shared" si="11" ref="K124:K133">G124*100/L124</f>
        <v>93.01588856774278</v>
      </c>
      <c r="L124" s="156">
        <f>L125</f>
        <v>2449560</v>
      </c>
    </row>
    <row r="125" spans="1:12" ht="12.75">
      <c r="A125" s="18"/>
      <c r="B125" s="27"/>
      <c r="C125" s="20">
        <v>2920</v>
      </c>
      <c r="D125" s="4" t="s">
        <v>137</v>
      </c>
      <c r="E125" s="21">
        <v>2734172</v>
      </c>
      <c r="F125" s="21">
        <v>2278476</v>
      </c>
      <c r="G125" s="21">
        <v>2278480</v>
      </c>
      <c r="H125" s="100">
        <f t="shared" si="7"/>
        <v>100.00017555594178</v>
      </c>
      <c r="I125" s="100">
        <v>83.33</v>
      </c>
      <c r="J125" s="100">
        <f t="shared" si="6"/>
        <v>83.33345524714612</v>
      </c>
      <c r="K125" s="22">
        <f t="shared" si="11"/>
        <v>93.01588856774278</v>
      </c>
      <c r="L125" s="157">
        <v>2449560</v>
      </c>
    </row>
    <row r="126" spans="1:12" ht="12.75">
      <c r="A126" s="23">
        <v>801</v>
      </c>
      <c r="B126" s="41"/>
      <c r="C126" s="42"/>
      <c r="D126" s="70" t="s">
        <v>59</v>
      </c>
      <c r="E126" s="12">
        <f>E127+E134+E140+E143</f>
        <v>463079</v>
      </c>
      <c r="F126" s="12">
        <f>F127+F134+F140+F143</f>
        <v>420499</v>
      </c>
      <c r="G126" s="12">
        <f>G127+G134+G140+G143</f>
        <v>336484.02999999997</v>
      </c>
      <c r="H126" s="133">
        <f t="shared" si="7"/>
        <v>80.02017365082914</v>
      </c>
      <c r="I126" s="133">
        <v>93.47</v>
      </c>
      <c r="J126" s="133">
        <f t="shared" si="6"/>
        <v>72.66233839150556</v>
      </c>
      <c r="K126" s="13">
        <f t="shared" si="11"/>
        <v>61.6356165336074</v>
      </c>
      <c r="L126" s="159">
        <f>L127+L134+L140+L143</f>
        <v>545924.66</v>
      </c>
    </row>
    <row r="127" spans="1:12" ht="12.75">
      <c r="A127" s="14"/>
      <c r="B127" s="24">
        <v>80101</v>
      </c>
      <c r="C127" s="15"/>
      <c r="D127" s="9" t="s">
        <v>60</v>
      </c>
      <c r="E127" s="16">
        <f>SUM(E128:E133)</f>
        <v>149009</v>
      </c>
      <c r="F127" s="16">
        <f>SUM(F128:F133)</f>
        <v>146979</v>
      </c>
      <c r="G127" s="16">
        <f>SUM(G128:G133)</f>
        <v>63518.17</v>
      </c>
      <c r="H127" s="132">
        <f t="shared" si="7"/>
        <v>43.21581314337423</v>
      </c>
      <c r="I127" s="132">
        <v>90.12</v>
      </c>
      <c r="J127" s="132">
        <f t="shared" si="6"/>
        <v>42.627069505868775</v>
      </c>
      <c r="K127" s="17">
        <f t="shared" si="11"/>
        <v>40.462432937573176</v>
      </c>
      <c r="L127" s="156">
        <f>SUM(L129:L133)</f>
        <v>156980.6</v>
      </c>
    </row>
    <row r="128" spans="1:12" s="1" customFormat="1" ht="12.75">
      <c r="A128" s="18"/>
      <c r="B128" s="19"/>
      <c r="C128" s="28" t="s">
        <v>117</v>
      </c>
      <c r="D128" s="4" t="s">
        <v>118</v>
      </c>
      <c r="E128" s="21">
        <v>114</v>
      </c>
      <c r="F128" s="21">
        <v>114</v>
      </c>
      <c r="G128" s="21">
        <v>114</v>
      </c>
      <c r="H128" s="100">
        <f t="shared" si="7"/>
        <v>100</v>
      </c>
      <c r="I128" s="100" t="s">
        <v>194</v>
      </c>
      <c r="J128" s="100">
        <f t="shared" si="6"/>
        <v>100</v>
      </c>
      <c r="K128" s="22" t="s">
        <v>194</v>
      </c>
      <c r="L128" s="157">
        <v>0</v>
      </c>
    </row>
    <row r="129" spans="1:12" ht="12.75">
      <c r="A129" s="18"/>
      <c r="B129" s="27"/>
      <c r="C129" s="28" t="s">
        <v>28</v>
      </c>
      <c r="D129" s="4" t="s">
        <v>29</v>
      </c>
      <c r="E129" s="21">
        <v>9410</v>
      </c>
      <c r="F129" s="21">
        <v>7410</v>
      </c>
      <c r="G129" s="21">
        <v>5628.01</v>
      </c>
      <c r="H129" s="100">
        <f t="shared" si="7"/>
        <v>75.95155195681511</v>
      </c>
      <c r="I129" s="100">
        <v>136.85</v>
      </c>
      <c r="J129" s="100">
        <f t="shared" si="6"/>
        <v>59.80882040382572</v>
      </c>
      <c r="K129" s="22">
        <f t="shared" si="11"/>
        <v>42.178641367520854</v>
      </c>
      <c r="L129" s="157">
        <v>13343.27</v>
      </c>
    </row>
    <row r="130" spans="1:12" ht="12.75">
      <c r="A130" s="18"/>
      <c r="B130" s="27"/>
      <c r="C130" s="28" t="s">
        <v>108</v>
      </c>
      <c r="D130" s="4" t="s">
        <v>29</v>
      </c>
      <c r="E130" s="37">
        <v>1250</v>
      </c>
      <c r="F130" s="37">
        <v>1250</v>
      </c>
      <c r="G130" s="21">
        <v>742.92</v>
      </c>
      <c r="H130" s="100">
        <f t="shared" si="7"/>
        <v>59.4336</v>
      </c>
      <c r="I130" s="100">
        <v>478.72</v>
      </c>
      <c r="J130" s="100">
        <f t="shared" si="6"/>
        <v>59.4336</v>
      </c>
      <c r="K130" s="22">
        <f t="shared" si="11"/>
        <v>620.7553475935829</v>
      </c>
      <c r="L130" s="166">
        <v>119.68</v>
      </c>
    </row>
    <row r="131" spans="1:12" ht="12.75">
      <c r="A131" s="18"/>
      <c r="B131" s="27"/>
      <c r="C131" s="28" t="s">
        <v>12</v>
      </c>
      <c r="D131" s="5" t="s">
        <v>13</v>
      </c>
      <c r="E131" s="21">
        <v>3262</v>
      </c>
      <c r="F131" s="21">
        <v>3232</v>
      </c>
      <c r="G131" s="21">
        <v>3033.24</v>
      </c>
      <c r="H131" s="100">
        <f t="shared" si="7"/>
        <v>93.85024752475248</v>
      </c>
      <c r="I131" s="100">
        <v>102.08</v>
      </c>
      <c r="J131" s="100">
        <f>G131*100/E131</f>
        <v>92.98712446351931</v>
      </c>
      <c r="K131" s="22">
        <f t="shared" si="11"/>
        <v>14.50103741382772</v>
      </c>
      <c r="L131" s="157">
        <v>20917.4</v>
      </c>
    </row>
    <row r="132" spans="1:12" ht="12.75">
      <c r="A132" s="18"/>
      <c r="B132" s="27"/>
      <c r="C132" s="28" t="s">
        <v>61</v>
      </c>
      <c r="D132" s="5" t="s">
        <v>152</v>
      </c>
      <c r="E132" s="21">
        <v>54000</v>
      </c>
      <c r="F132" s="21">
        <v>54000</v>
      </c>
      <c r="G132" s="21">
        <v>54000</v>
      </c>
      <c r="H132" s="100">
        <f t="shared" si="7"/>
        <v>100</v>
      </c>
      <c r="I132" s="100">
        <v>100</v>
      </c>
      <c r="J132" s="100">
        <f>G132*100/E132</f>
        <v>100</v>
      </c>
      <c r="K132" s="22">
        <f t="shared" si="11"/>
        <v>168.75</v>
      </c>
      <c r="L132" s="157">
        <v>32000</v>
      </c>
    </row>
    <row r="133" spans="1:12" ht="12.75">
      <c r="A133" s="18"/>
      <c r="B133" s="27"/>
      <c r="C133" s="28" t="s">
        <v>95</v>
      </c>
      <c r="D133" s="5" t="s">
        <v>96</v>
      </c>
      <c r="E133" s="21">
        <v>80973</v>
      </c>
      <c r="F133" s="21">
        <v>80973</v>
      </c>
      <c r="G133" s="21">
        <v>0</v>
      </c>
      <c r="H133" s="100">
        <f t="shared" si="7"/>
        <v>0</v>
      </c>
      <c r="I133" s="100">
        <v>80.95</v>
      </c>
      <c r="J133" s="100">
        <f t="shared" si="6"/>
        <v>0</v>
      </c>
      <c r="K133" s="22">
        <f t="shared" si="11"/>
        <v>0</v>
      </c>
      <c r="L133" s="157">
        <v>90600.25</v>
      </c>
    </row>
    <row r="134" spans="1:12" ht="12.75">
      <c r="A134" s="14"/>
      <c r="B134" s="24">
        <v>80104</v>
      </c>
      <c r="C134" s="15"/>
      <c r="D134" s="9" t="s">
        <v>62</v>
      </c>
      <c r="E134" s="16">
        <f>SUM(E135:E139)</f>
        <v>302384</v>
      </c>
      <c r="F134" s="16">
        <f>SUM(F135:F139)</f>
        <v>261854</v>
      </c>
      <c r="G134" s="16">
        <f>SUM(G135:G139)</f>
        <v>262907.74</v>
      </c>
      <c r="H134" s="132">
        <f t="shared" si="7"/>
        <v>100.40241508626944</v>
      </c>
      <c r="I134" s="132">
        <v>92.71</v>
      </c>
      <c r="J134" s="132">
        <f t="shared" si="6"/>
        <v>86.94499047568654</v>
      </c>
      <c r="K134" s="17">
        <f aca="true" t="shared" si="12" ref="K134:K149">G134*100/L134</f>
        <v>77.58303929469679</v>
      </c>
      <c r="L134" s="156">
        <f>SUM(L135:L139)</f>
        <v>338872.70000000007</v>
      </c>
    </row>
    <row r="135" spans="1:12" ht="12.75">
      <c r="A135" s="18"/>
      <c r="B135" s="19"/>
      <c r="C135" s="39" t="s">
        <v>11</v>
      </c>
      <c r="D135" s="4" t="s">
        <v>128</v>
      </c>
      <c r="E135" s="21">
        <v>60984</v>
      </c>
      <c r="F135" s="21">
        <v>60984</v>
      </c>
      <c r="G135" s="21">
        <v>50819.7</v>
      </c>
      <c r="H135" s="100">
        <f t="shared" si="7"/>
        <v>83.33284140102322</v>
      </c>
      <c r="I135" s="100">
        <v>160.35</v>
      </c>
      <c r="J135" s="100">
        <f t="shared" si="6"/>
        <v>83.33284140102322</v>
      </c>
      <c r="K135" s="22">
        <f t="shared" si="12"/>
        <v>244.0942953068488</v>
      </c>
      <c r="L135" s="154">
        <v>20819.7</v>
      </c>
    </row>
    <row r="136" spans="1:12" ht="12.75">
      <c r="A136" s="18"/>
      <c r="B136" s="19"/>
      <c r="C136" s="39" t="s">
        <v>28</v>
      </c>
      <c r="D136" s="4" t="s">
        <v>29</v>
      </c>
      <c r="E136" s="21">
        <v>2900</v>
      </c>
      <c r="F136" s="21">
        <v>2900</v>
      </c>
      <c r="G136" s="21">
        <v>1581.14</v>
      </c>
      <c r="H136" s="100">
        <f t="shared" si="7"/>
        <v>54.52206896551724</v>
      </c>
      <c r="I136" s="100">
        <v>71.46</v>
      </c>
      <c r="J136" s="100">
        <f t="shared" si="6"/>
        <v>54.52206896551724</v>
      </c>
      <c r="K136" s="22">
        <f t="shared" si="12"/>
        <v>34.03961248654467</v>
      </c>
      <c r="L136" s="154">
        <v>4645</v>
      </c>
    </row>
    <row r="137" spans="1:12" ht="12.75">
      <c r="A137" s="18"/>
      <c r="B137" s="19"/>
      <c r="C137" s="28" t="s">
        <v>12</v>
      </c>
      <c r="D137" s="4" t="s">
        <v>13</v>
      </c>
      <c r="E137" s="21">
        <v>2500</v>
      </c>
      <c r="F137" s="21">
        <v>1970</v>
      </c>
      <c r="G137" s="21">
        <v>1605.31</v>
      </c>
      <c r="H137" s="100">
        <f t="shared" si="7"/>
        <v>81.48781725888325</v>
      </c>
      <c r="I137" s="100">
        <v>78.26</v>
      </c>
      <c r="J137" s="100">
        <f t="shared" si="6"/>
        <v>64.2124</v>
      </c>
      <c r="K137" s="22">
        <f t="shared" si="12"/>
        <v>1.2746103145210186</v>
      </c>
      <c r="L137" s="154">
        <v>125945.16</v>
      </c>
    </row>
    <row r="138" spans="1:12" ht="12.75">
      <c r="A138" s="18"/>
      <c r="B138" s="27"/>
      <c r="C138" s="28">
        <v>2310</v>
      </c>
      <c r="D138" s="4" t="s">
        <v>152</v>
      </c>
      <c r="E138" s="21">
        <v>236000</v>
      </c>
      <c r="F138" s="21">
        <v>196000</v>
      </c>
      <c r="G138" s="21">
        <v>208901.59</v>
      </c>
      <c r="H138" s="100">
        <f t="shared" si="7"/>
        <v>106.58244387755101</v>
      </c>
      <c r="I138" s="100">
        <v>101.82</v>
      </c>
      <c r="J138" s="100">
        <f t="shared" si="6"/>
        <v>88.51762288135593</v>
      </c>
      <c r="K138" s="22">
        <f t="shared" si="12"/>
        <v>157.8257161032379</v>
      </c>
      <c r="L138" s="154">
        <v>132362.2</v>
      </c>
    </row>
    <row r="139" spans="1:12" ht="12.75">
      <c r="A139" s="18"/>
      <c r="B139" s="27"/>
      <c r="C139" s="28" t="s">
        <v>78</v>
      </c>
      <c r="D139" s="4" t="s">
        <v>13</v>
      </c>
      <c r="E139" s="21">
        <v>0</v>
      </c>
      <c r="F139" s="21">
        <v>0</v>
      </c>
      <c r="G139" s="21">
        <v>0</v>
      </c>
      <c r="H139" s="100" t="s">
        <v>194</v>
      </c>
      <c r="I139" s="100">
        <v>100</v>
      </c>
      <c r="J139" s="100" t="s">
        <v>194</v>
      </c>
      <c r="K139" s="22">
        <f t="shared" si="12"/>
        <v>0</v>
      </c>
      <c r="L139" s="154">
        <v>55100.64</v>
      </c>
    </row>
    <row r="140" spans="1:12" ht="12.75">
      <c r="A140" s="14"/>
      <c r="B140" s="24">
        <v>80110</v>
      </c>
      <c r="C140" s="15"/>
      <c r="D140" s="9" t="s">
        <v>63</v>
      </c>
      <c r="E140" s="16">
        <f>SUM(E141:E142)</f>
        <v>7426</v>
      </c>
      <c r="F140" s="16">
        <f>SUM(F141:F142)</f>
        <v>7406</v>
      </c>
      <c r="G140" s="16">
        <f>SUM(G141:G142)</f>
        <v>5398.92</v>
      </c>
      <c r="H140" s="132">
        <f t="shared" si="7"/>
        <v>72.89927086146368</v>
      </c>
      <c r="I140" s="132">
        <v>112.42</v>
      </c>
      <c r="J140" s="132">
        <f t="shared" si="6"/>
        <v>72.70293563156477</v>
      </c>
      <c r="K140" s="17">
        <f t="shared" si="12"/>
        <v>17.207060513083327</v>
      </c>
      <c r="L140" s="156">
        <f>SUM(L141:L142)</f>
        <v>31376.190000000002</v>
      </c>
    </row>
    <row r="141" spans="1:12" ht="12.75">
      <c r="A141" s="18"/>
      <c r="B141" s="27"/>
      <c r="C141" s="28" t="s">
        <v>28</v>
      </c>
      <c r="D141" s="4" t="s">
        <v>29</v>
      </c>
      <c r="E141" s="21">
        <v>5511</v>
      </c>
      <c r="F141" s="21">
        <v>5511</v>
      </c>
      <c r="G141" s="21">
        <v>3454.78</v>
      </c>
      <c r="H141" s="100">
        <f t="shared" si="7"/>
        <v>62.688804209762296</v>
      </c>
      <c r="I141" s="100">
        <v>148.94</v>
      </c>
      <c r="J141" s="100">
        <f t="shared" si="6"/>
        <v>62.688804209762296</v>
      </c>
      <c r="K141" s="22">
        <f t="shared" si="12"/>
        <v>33.280254930463435</v>
      </c>
      <c r="L141" s="157">
        <v>10380.87</v>
      </c>
    </row>
    <row r="142" spans="1:12" ht="12.75">
      <c r="A142" s="18"/>
      <c r="B142" s="19"/>
      <c r="C142" s="26" t="s">
        <v>12</v>
      </c>
      <c r="D142" s="4" t="s">
        <v>13</v>
      </c>
      <c r="E142" s="21">
        <v>1915</v>
      </c>
      <c r="F142" s="21">
        <v>1895</v>
      </c>
      <c r="G142" s="21">
        <v>1944.14</v>
      </c>
      <c r="H142" s="100">
        <f t="shared" si="7"/>
        <v>102.59313984168865</v>
      </c>
      <c r="I142" s="100">
        <v>100.26</v>
      </c>
      <c r="J142" s="100">
        <f t="shared" si="6"/>
        <v>101.52167101827676</v>
      </c>
      <c r="K142" s="22">
        <f t="shared" si="12"/>
        <v>9.25987315268355</v>
      </c>
      <c r="L142" s="157">
        <v>20995.32</v>
      </c>
    </row>
    <row r="143" spans="1:12" ht="12.75">
      <c r="A143" s="14"/>
      <c r="B143" s="24">
        <v>80195</v>
      </c>
      <c r="C143" s="15"/>
      <c r="D143" s="124" t="s">
        <v>6</v>
      </c>
      <c r="E143" s="16">
        <f>SUM(E144:E145)</f>
        <v>4260</v>
      </c>
      <c r="F143" s="16">
        <f>SUM(F144:F145)</f>
        <v>4260</v>
      </c>
      <c r="G143" s="16">
        <f>SUM(G144:G145)</f>
        <v>4659.2</v>
      </c>
      <c r="H143" s="132">
        <f t="shared" si="7"/>
        <v>109.37089201877934</v>
      </c>
      <c r="I143" s="132">
        <v>113.78</v>
      </c>
      <c r="J143" s="132">
        <f t="shared" si="6"/>
        <v>109.37089201877934</v>
      </c>
      <c r="K143" s="17">
        <f t="shared" si="12"/>
        <v>24.921945079932414</v>
      </c>
      <c r="L143" s="156">
        <f>SUM(L144:L145)</f>
        <v>18695.17</v>
      </c>
    </row>
    <row r="144" spans="1:12" ht="14.25" customHeight="1">
      <c r="A144" s="18"/>
      <c r="B144" s="19"/>
      <c r="C144" s="38" t="s">
        <v>31</v>
      </c>
      <c r="D144" s="7" t="s">
        <v>132</v>
      </c>
      <c r="E144" s="21">
        <v>300</v>
      </c>
      <c r="F144" s="21">
        <v>300</v>
      </c>
      <c r="G144" s="21">
        <v>699.2</v>
      </c>
      <c r="H144" s="100">
        <f>G144*100/F144</f>
        <v>233.06666666666666</v>
      </c>
      <c r="I144" s="100">
        <v>75.62</v>
      </c>
      <c r="J144" s="100">
        <f>G144*100/E144</f>
        <v>233.06666666666666</v>
      </c>
      <c r="K144" s="22">
        <f>G144*100/L144</f>
        <v>92.46597987225095</v>
      </c>
      <c r="L144" s="157">
        <v>756.17</v>
      </c>
    </row>
    <row r="145" spans="1:12" ht="14.25" customHeight="1">
      <c r="A145" s="18"/>
      <c r="B145" s="19"/>
      <c r="C145" s="38" t="s">
        <v>61</v>
      </c>
      <c r="D145" s="7" t="s">
        <v>179</v>
      </c>
      <c r="E145" s="21">
        <v>3960</v>
      </c>
      <c r="F145" s="21">
        <v>3960</v>
      </c>
      <c r="G145" s="21">
        <v>3960</v>
      </c>
      <c r="H145" s="100">
        <f>G145*100/F145</f>
        <v>100</v>
      </c>
      <c r="I145" s="100">
        <v>116.25</v>
      </c>
      <c r="J145" s="100">
        <f>G145*100/E145</f>
        <v>100</v>
      </c>
      <c r="K145" s="22">
        <f>G145*100/L145</f>
        <v>22.074809075199287</v>
      </c>
      <c r="L145" s="157">
        <v>17939</v>
      </c>
    </row>
    <row r="146" spans="1:12" ht="12.75">
      <c r="A146" s="23">
        <v>851</v>
      </c>
      <c r="B146" s="41"/>
      <c r="C146" s="42"/>
      <c r="D146" s="70" t="s">
        <v>64</v>
      </c>
      <c r="E146" s="12">
        <f>E147+E152+E150+E156</f>
        <v>254610</v>
      </c>
      <c r="F146" s="12">
        <f>F147+F152+F150+F156</f>
        <v>234310</v>
      </c>
      <c r="G146" s="12">
        <f>G147+G152+G150+G156</f>
        <v>281856.09</v>
      </c>
      <c r="H146" s="133">
        <f aca="true" t="shared" si="13" ref="H146:H218">G146*100/F146</f>
        <v>120.29195937006531</v>
      </c>
      <c r="I146" s="133">
        <v>80.47</v>
      </c>
      <c r="J146" s="133">
        <f aca="true" t="shared" si="14" ref="J146:J212">G146*100/E146</f>
        <v>110.70110757629317</v>
      </c>
      <c r="K146" s="13">
        <f t="shared" si="12"/>
        <v>89.67054826605056</v>
      </c>
      <c r="L146" s="159">
        <f>L147+L152+L150+L156</f>
        <v>314324.04</v>
      </c>
    </row>
    <row r="147" spans="1:12" ht="12.75">
      <c r="A147" s="48"/>
      <c r="B147" s="24">
        <v>85141</v>
      </c>
      <c r="C147" s="15"/>
      <c r="D147" s="73" t="s">
        <v>65</v>
      </c>
      <c r="E147" s="16">
        <f>E149+E148</f>
        <v>37450</v>
      </c>
      <c r="F147" s="16">
        <f>F149+F148</f>
        <v>37450</v>
      </c>
      <c r="G147" s="16">
        <f>G149+G148</f>
        <v>37449.93</v>
      </c>
      <c r="H147" s="132">
        <f t="shared" si="13"/>
        <v>99.99981308411215</v>
      </c>
      <c r="I147" s="132">
        <v>100</v>
      </c>
      <c r="J147" s="132">
        <f t="shared" si="14"/>
        <v>99.99981308411215</v>
      </c>
      <c r="K147" s="17">
        <f t="shared" si="12"/>
        <v>98.94301188903567</v>
      </c>
      <c r="L147" s="156">
        <f>L149+L148</f>
        <v>37850</v>
      </c>
    </row>
    <row r="148" spans="1:12" ht="12.75">
      <c r="A148" s="18"/>
      <c r="B148" s="27"/>
      <c r="C148" s="38" t="s">
        <v>12</v>
      </c>
      <c r="D148" s="5" t="s">
        <v>13</v>
      </c>
      <c r="E148" s="21">
        <v>17450</v>
      </c>
      <c r="F148" s="21">
        <v>17450</v>
      </c>
      <c r="G148" s="21">
        <v>17450</v>
      </c>
      <c r="H148" s="100">
        <f t="shared" si="13"/>
        <v>100</v>
      </c>
      <c r="I148" s="100">
        <v>100</v>
      </c>
      <c r="J148" s="100">
        <f t="shared" si="14"/>
        <v>100</v>
      </c>
      <c r="K148" s="22">
        <f t="shared" si="12"/>
        <v>62.657091561938955</v>
      </c>
      <c r="L148" s="157">
        <v>27850</v>
      </c>
    </row>
    <row r="149" spans="1:12" ht="12.75">
      <c r="A149" s="48"/>
      <c r="B149" s="40"/>
      <c r="C149" s="26">
        <v>2320</v>
      </c>
      <c r="D149" s="4" t="s">
        <v>152</v>
      </c>
      <c r="E149" s="21">
        <v>20000</v>
      </c>
      <c r="F149" s="21">
        <v>20000</v>
      </c>
      <c r="G149" s="21">
        <v>19999.93</v>
      </c>
      <c r="H149" s="100">
        <f t="shared" si="13"/>
        <v>99.99965</v>
      </c>
      <c r="I149" s="100">
        <v>100</v>
      </c>
      <c r="J149" s="100">
        <f t="shared" si="14"/>
        <v>99.99965</v>
      </c>
      <c r="K149" s="22">
        <f t="shared" si="12"/>
        <v>199.9993</v>
      </c>
      <c r="L149" s="157">
        <v>10000</v>
      </c>
    </row>
    <row r="150" spans="1:12" ht="12.75">
      <c r="A150" s="48"/>
      <c r="B150" s="24">
        <v>85154</v>
      </c>
      <c r="C150" s="15"/>
      <c r="D150" s="9" t="s">
        <v>101</v>
      </c>
      <c r="E150" s="16">
        <f>E151</f>
        <v>0</v>
      </c>
      <c r="F150" s="16">
        <f>F151</f>
        <v>0</v>
      </c>
      <c r="G150" s="16">
        <f>G151</f>
        <v>0</v>
      </c>
      <c r="H150" s="132" t="s">
        <v>194</v>
      </c>
      <c r="I150" s="132">
        <v>100.01</v>
      </c>
      <c r="J150" s="132" t="s">
        <v>194</v>
      </c>
      <c r="K150" s="17">
        <f aca="true" t="shared" si="15" ref="K150:K158">G150*100/L150</f>
        <v>0</v>
      </c>
      <c r="L150" s="156">
        <f>L151</f>
        <v>1229.17</v>
      </c>
    </row>
    <row r="151" spans="1:12" ht="12.75">
      <c r="A151" s="48"/>
      <c r="B151" s="40"/>
      <c r="C151" s="28" t="s">
        <v>12</v>
      </c>
      <c r="D151" s="5" t="s">
        <v>13</v>
      </c>
      <c r="E151" s="21">
        <v>0</v>
      </c>
      <c r="F151" s="21">
        <v>0</v>
      </c>
      <c r="G151" s="21">
        <v>0</v>
      </c>
      <c r="H151" s="100" t="s">
        <v>194</v>
      </c>
      <c r="I151" s="100">
        <v>100.01</v>
      </c>
      <c r="J151" s="100" t="s">
        <v>194</v>
      </c>
      <c r="K151" s="22">
        <f t="shared" si="15"/>
        <v>0</v>
      </c>
      <c r="L151" s="157">
        <v>1229.17</v>
      </c>
    </row>
    <row r="152" spans="1:12" ht="12.75">
      <c r="A152" s="14"/>
      <c r="B152" s="24">
        <v>85158</v>
      </c>
      <c r="C152" s="15"/>
      <c r="D152" s="9" t="s">
        <v>66</v>
      </c>
      <c r="E152" s="16">
        <f>SUM(E153:E155)</f>
        <v>212160</v>
      </c>
      <c r="F152" s="16">
        <f>SUM(F153:F155)</f>
        <v>191860</v>
      </c>
      <c r="G152" s="16">
        <f>SUM(G153:G155)</f>
        <v>240568.16</v>
      </c>
      <c r="H152" s="132">
        <f t="shared" si="13"/>
        <v>125.38734493901804</v>
      </c>
      <c r="I152" s="132">
        <v>78.34</v>
      </c>
      <c r="J152" s="132">
        <f t="shared" si="14"/>
        <v>113.38996983408748</v>
      </c>
      <c r="K152" s="17">
        <f t="shared" si="15"/>
        <v>87.98154556783678</v>
      </c>
      <c r="L152" s="156">
        <f>SUM(L153:L155)</f>
        <v>273430.25</v>
      </c>
    </row>
    <row r="153" spans="1:12" ht="12.75">
      <c r="A153" s="18"/>
      <c r="B153" s="27"/>
      <c r="C153" s="28" t="s">
        <v>67</v>
      </c>
      <c r="D153" s="4" t="s">
        <v>68</v>
      </c>
      <c r="E153" s="21">
        <v>210000</v>
      </c>
      <c r="F153" s="21">
        <v>190000</v>
      </c>
      <c r="G153" s="21">
        <v>238319.59</v>
      </c>
      <c r="H153" s="100">
        <f t="shared" si="13"/>
        <v>125.43136315789474</v>
      </c>
      <c r="I153" s="100">
        <v>77.59</v>
      </c>
      <c r="J153" s="100">
        <f t="shared" si="14"/>
        <v>113.48551904761905</v>
      </c>
      <c r="K153" s="22">
        <f t="shared" si="15"/>
        <v>89.53237997514262</v>
      </c>
      <c r="L153" s="157">
        <v>266182.57</v>
      </c>
    </row>
    <row r="154" spans="1:12" ht="12.75">
      <c r="A154" s="18"/>
      <c r="B154" s="27"/>
      <c r="C154" s="39" t="s">
        <v>28</v>
      </c>
      <c r="D154" s="4" t="s">
        <v>29</v>
      </c>
      <c r="E154" s="21">
        <v>1800</v>
      </c>
      <c r="F154" s="21">
        <v>1500</v>
      </c>
      <c r="G154" s="21">
        <v>1888.57</v>
      </c>
      <c r="H154" s="100">
        <f t="shared" si="13"/>
        <v>125.90466666666667</v>
      </c>
      <c r="I154" s="100">
        <v>135.28</v>
      </c>
      <c r="J154" s="100">
        <f t="shared" si="14"/>
        <v>104.92055555555555</v>
      </c>
      <c r="K154" s="22">
        <f t="shared" si="15"/>
        <v>31.022819859125313</v>
      </c>
      <c r="L154" s="157">
        <v>6087.68</v>
      </c>
    </row>
    <row r="155" spans="1:12" ht="12.75">
      <c r="A155" s="18"/>
      <c r="B155" s="27"/>
      <c r="C155" s="28" t="s">
        <v>12</v>
      </c>
      <c r="D155" s="4" t="s">
        <v>13</v>
      </c>
      <c r="E155" s="21">
        <v>360</v>
      </c>
      <c r="F155" s="21">
        <v>360</v>
      </c>
      <c r="G155" s="21">
        <v>360</v>
      </c>
      <c r="H155" s="100">
        <f t="shared" si="13"/>
        <v>100</v>
      </c>
      <c r="I155" s="100">
        <v>80.56</v>
      </c>
      <c r="J155" s="100">
        <f t="shared" si="14"/>
        <v>100</v>
      </c>
      <c r="K155" s="22">
        <f t="shared" si="15"/>
        <v>31.03448275862069</v>
      </c>
      <c r="L155" s="157">
        <v>1160</v>
      </c>
    </row>
    <row r="156" spans="1:12" ht="12.75">
      <c r="A156" s="14"/>
      <c r="B156" s="24">
        <v>85195</v>
      </c>
      <c r="C156" s="15"/>
      <c r="D156" s="74" t="s">
        <v>6</v>
      </c>
      <c r="E156" s="16">
        <f>SUM(E157:E158)</f>
        <v>5000</v>
      </c>
      <c r="F156" s="16">
        <f>SUM(F157:F158)</f>
        <v>5000</v>
      </c>
      <c r="G156" s="16">
        <f>SUM(G157:G158)</f>
        <v>3838</v>
      </c>
      <c r="H156" s="132">
        <f t="shared" si="13"/>
        <v>76.76</v>
      </c>
      <c r="I156" s="132">
        <v>71.7</v>
      </c>
      <c r="J156" s="132">
        <f t="shared" si="14"/>
        <v>76.76</v>
      </c>
      <c r="K156" s="17">
        <f t="shared" si="15"/>
        <v>211.5043369961755</v>
      </c>
      <c r="L156" s="156">
        <f>SUM(L157:L158)</f>
        <v>1814.62</v>
      </c>
    </row>
    <row r="157" spans="1:12" ht="12.75">
      <c r="A157" s="18"/>
      <c r="B157" s="19"/>
      <c r="C157" s="28" t="s">
        <v>12</v>
      </c>
      <c r="D157" s="4" t="s">
        <v>13</v>
      </c>
      <c r="E157" s="21">
        <v>0</v>
      </c>
      <c r="F157" s="21">
        <v>0</v>
      </c>
      <c r="G157" s="21">
        <v>0</v>
      </c>
      <c r="H157" s="100" t="s">
        <v>194</v>
      </c>
      <c r="I157" s="100">
        <v>100.47</v>
      </c>
      <c r="J157" s="100" t="s">
        <v>194</v>
      </c>
      <c r="K157" s="22">
        <f t="shared" si="15"/>
        <v>0</v>
      </c>
      <c r="L157" s="157">
        <v>131.62</v>
      </c>
    </row>
    <row r="158" spans="1:12" ht="12.75">
      <c r="A158" s="18"/>
      <c r="B158" s="27"/>
      <c r="C158" s="28">
        <v>2010</v>
      </c>
      <c r="D158" s="4" t="s">
        <v>152</v>
      </c>
      <c r="E158" s="21">
        <v>5000</v>
      </c>
      <c r="F158" s="21">
        <v>5000</v>
      </c>
      <c r="G158" s="21">
        <v>3838</v>
      </c>
      <c r="H158" s="100">
        <f t="shared" si="13"/>
        <v>76.76</v>
      </c>
      <c r="I158" s="100">
        <v>70.13</v>
      </c>
      <c r="J158" s="100">
        <f t="shared" si="14"/>
        <v>76.76</v>
      </c>
      <c r="K158" s="22">
        <f t="shared" si="15"/>
        <v>228.04515745692217</v>
      </c>
      <c r="L158" s="157">
        <v>1683</v>
      </c>
    </row>
    <row r="159" spans="1:12" ht="12.75">
      <c r="A159" s="23">
        <v>852</v>
      </c>
      <c r="B159" s="41"/>
      <c r="C159" s="42"/>
      <c r="D159" s="70" t="s">
        <v>69</v>
      </c>
      <c r="E159" s="12">
        <f>E160+E162+E165+E172+E177+E183+E186+E189+E194+E198+E200</f>
        <v>28092817</v>
      </c>
      <c r="F159" s="12">
        <f>F160+F162+F165+F172+F177+F183+F186+F189+F194+F198+F200</f>
        <v>24305324</v>
      </c>
      <c r="G159" s="12">
        <f>G160+G162+G165+G172+G177+G183+G186+G189+G194+G198+G200</f>
        <v>24492242.1</v>
      </c>
      <c r="H159" s="133">
        <f t="shared" si="13"/>
        <v>100.76904179512275</v>
      </c>
      <c r="I159" s="133">
        <v>85.29</v>
      </c>
      <c r="J159" s="133">
        <f t="shared" si="14"/>
        <v>87.183289949171</v>
      </c>
      <c r="K159" s="13">
        <f aca="true" t="shared" si="16" ref="K159:K172">G159*100/L159</f>
        <v>110.78719315275838</v>
      </c>
      <c r="L159" s="159">
        <f>L160+L162+L165+L172+L177+L183+L186+L189+L194+L198+L200</f>
        <v>22107466.939999998</v>
      </c>
    </row>
    <row r="160" spans="1:12" ht="12.75">
      <c r="A160" s="49"/>
      <c r="B160" s="95">
        <v>85202</v>
      </c>
      <c r="C160" s="96"/>
      <c r="D160" s="75" t="s">
        <v>70</v>
      </c>
      <c r="E160" s="52">
        <f>E161</f>
        <v>23000</v>
      </c>
      <c r="F160" s="52">
        <f>F161</f>
        <v>23000</v>
      </c>
      <c r="G160" s="52">
        <f>G161</f>
        <v>38302.32</v>
      </c>
      <c r="H160" s="132">
        <f t="shared" si="13"/>
        <v>166.53182608695653</v>
      </c>
      <c r="I160" s="132">
        <v>151.26</v>
      </c>
      <c r="J160" s="132">
        <f t="shared" si="14"/>
        <v>166.53182608695653</v>
      </c>
      <c r="K160" s="17">
        <f t="shared" si="16"/>
        <v>136.14439673557598</v>
      </c>
      <c r="L160" s="156">
        <f>L161</f>
        <v>28133.6</v>
      </c>
    </row>
    <row r="161" spans="1:12" ht="12.75">
      <c r="A161" s="49"/>
      <c r="B161" s="53"/>
      <c r="C161" s="54" t="s">
        <v>67</v>
      </c>
      <c r="D161" s="4" t="s">
        <v>68</v>
      </c>
      <c r="E161" s="55">
        <v>23000</v>
      </c>
      <c r="F161" s="55">
        <v>23000</v>
      </c>
      <c r="G161" s="55">
        <v>38302.32</v>
      </c>
      <c r="H161" s="100">
        <f t="shared" si="13"/>
        <v>166.53182608695653</v>
      </c>
      <c r="I161" s="100">
        <v>151.26</v>
      </c>
      <c r="J161" s="100">
        <f t="shared" si="14"/>
        <v>166.53182608695653</v>
      </c>
      <c r="K161" s="22">
        <f t="shared" si="16"/>
        <v>136.14439673557598</v>
      </c>
      <c r="L161" s="157">
        <v>28133.6</v>
      </c>
    </row>
    <row r="162" spans="1:12" ht="12.75">
      <c r="A162" s="49"/>
      <c r="B162" s="50">
        <v>85203</v>
      </c>
      <c r="C162" s="51"/>
      <c r="D162" s="75" t="s">
        <v>71</v>
      </c>
      <c r="E162" s="16">
        <f>SUM(E163:E164)</f>
        <v>1090</v>
      </c>
      <c r="F162" s="16">
        <f>SUM(F163:F164)</f>
        <v>1090</v>
      </c>
      <c r="G162" s="16">
        <f>SUM(G163:G164)</f>
        <v>1046.87</v>
      </c>
      <c r="H162" s="132">
        <f t="shared" si="13"/>
        <v>96.04311926605503</v>
      </c>
      <c r="I162" s="132">
        <v>78.93</v>
      </c>
      <c r="J162" s="132">
        <f t="shared" si="14"/>
        <v>96.04311926605503</v>
      </c>
      <c r="K162" s="17">
        <f t="shared" si="16"/>
        <v>61.69199672349477</v>
      </c>
      <c r="L162" s="156">
        <f>SUM(L163:L164)</f>
        <v>1696.93</v>
      </c>
    </row>
    <row r="163" spans="1:12" ht="12.75">
      <c r="A163" s="56"/>
      <c r="B163" s="57"/>
      <c r="C163" s="54" t="s">
        <v>28</v>
      </c>
      <c r="D163" s="4" t="s">
        <v>29</v>
      </c>
      <c r="E163" s="55">
        <v>1000</v>
      </c>
      <c r="F163" s="55">
        <v>1000</v>
      </c>
      <c r="G163" s="55">
        <v>969.87</v>
      </c>
      <c r="H163" s="100">
        <f t="shared" si="13"/>
        <v>96.987</v>
      </c>
      <c r="I163" s="100">
        <v>75.78</v>
      </c>
      <c r="J163" s="100">
        <f t="shared" si="14"/>
        <v>96.987</v>
      </c>
      <c r="K163" s="22">
        <f t="shared" si="16"/>
        <v>63.99121157538449</v>
      </c>
      <c r="L163" s="157">
        <v>1515.63</v>
      </c>
    </row>
    <row r="164" spans="1:12" ht="12.75">
      <c r="A164" s="56"/>
      <c r="B164" s="57"/>
      <c r="C164" s="58" t="s">
        <v>12</v>
      </c>
      <c r="D164" s="5" t="s">
        <v>13</v>
      </c>
      <c r="E164" s="55">
        <v>90</v>
      </c>
      <c r="F164" s="55">
        <v>90</v>
      </c>
      <c r="G164" s="55">
        <v>77</v>
      </c>
      <c r="H164" s="100">
        <f t="shared" si="13"/>
        <v>85.55555555555556</v>
      </c>
      <c r="I164" s="100">
        <v>120.87</v>
      </c>
      <c r="J164" s="100">
        <f t="shared" si="14"/>
        <v>85.55555555555556</v>
      </c>
      <c r="K164" s="22">
        <f t="shared" si="16"/>
        <v>42.471042471042466</v>
      </c>
      <c r="L164" s="157">
        <v>181.3</v>
      </c>
    </row>
    <row r="165" spans="1:12" ht="35.25" customHeight="1">
      <c r="A165" s="14"/>
      <c r="B165" s="24">
        <v>85212</v>
      </c>
      <c r="C165" s="15"/>
      <c r="D165" s="76" t="s">
        <v>147</v>
      </c>
      <c r="E165" s="44">
        <f>SUM(E166:E171)</f>
        <v>20643095</v>
      </c>
      <c r="F165" s="44">
        <f>SUM(F166:F171)</f>
        <v>17682745</v>
      </c>
      <c r="G165" s="44">
        <f>SUM(G166:G171)</f>
        <v>18195951.35</v>
      </c>
      <c r="H165" s="132">
        <f t="shared" si="13"/>
        <v>102.90230023675625</v>
      </c>
      <c r="I165" s="132">
        <v>85.56</v>
      </c>
      <c r="J165" s="132">
        <f t="shared" si="14"/>
        <v>88.14546147271038</v>
      </c>
      <c r="K165" s="17">
        <f t="shared" si="16"/>
        <v>112.18043507242619</v>
      </c>
      <c r="L165" s="156">
        <f>SUM(L166:L171)</f>
        <v>16220253.86</v>
      </c>
    </row>
    <row r="166" spans="1:12" ht="12.75">
      <c r="A166" s="14"/>
      <c r="B166" s="40"/>
      <c r="C166" s="54" t="s">
        <v>81</v>
      </c>
      <c r="D166" s="4" t="s">
        <v>200</v>
      </c>
      <c r="E166" s="21">
        <v>230</v>
      </c>
      <c r="F166" s="21">
        <v>230</v>
      </c>
      <c r="G166" s="21">
        <v>0</v>
      </c>
      <c r="H166" s="100">
        <f>G166*100/F166</f>
        <v>0</v>
      </c>
      <c r="I166" s="100" t="s">
        <v>194</v>
      </c>
      <c r="J166" s="100">
        <f>G166*100/E166</f>
        <v>0</v>
      </c>
      <c r="K166" s="22" t="s">
        <v>194</v>
      </c>
      <c r="L166" s="157">
        <v>0</v>
      </c>
    </row>
    <row r="167" spans="1:12" ht="12.75">
      <c r="A167" s="14"/>
      <c r="B167" s="40"/>
      <c r="C167" s="59" t="s">
        <v>18</v>
      </c>
      <c r="D167" s="4" t="s">
        <v>90</v>
      </c>
      <c r="E167" s="21">
        <v>70</v>
      </c>
      <c r="F167" s="21">
        <v>70</v>
      </c>
      <c r="G167" s="21">
        <v>264</v>
      </c>
      <c r="H167" s="100">
        <f t="shared" si="13"/>
        <v>377.14285714285717</v>
      </c>
      <c r="I167" s="100">
        <v>176</v>
      </c>
      <c r="J167" s="100">
        <f t="shared" si="14"/>
        <v>377.14285714285717</v>
      </c>
      <c r="K167" s="22">
        <f t="shared" si="16"/>
        <v>300</v>
      </c>
      <c r="L167" s="157">
        <v>88</v>
      </c>
    </row>
    <row r="168" spans="1:12" ht="24" customHeight="1">
      <c r="A168" s="14"/>
      <c r="B168" s="40"/>
      <c r="C168" s="54" t="s">
        <v>91</v>
      </c>
      <c r="D168" s="7" t="s">
        <v>139</v>
      </c>
      <c r="E168" s="21">
        <v>3500</v>
      </c>
      <c r="F168" s="21">
        <v>3300</v>
      </c>
      <c r="G168" s="21">
        <v>2267.35</v>
      </c>
      <c r="H168" s="100">
        <f t="shared" si="13"/>
        <v>68.70757575757575</v>
      </c>
      <c r="I168" s="100">
        <v>94.28</v>
      </c>
      <c r="J168" s="100">
        <f t="shared" si="14"/>
        <v>64.78142857142858</v>
      </c>
      <c r="K168" s="22">
        <f t="shared" si="16"/>
        <v>92.49317728453886</v>
      </c>
      <c r="L168" s="157">
        <v>2451.37</v>
      </c>
    </row>
    <row r="169" spans="1:12" ht="12.75">
      <c r="A169" s="18"/>
      <c r="B169" s="19"/>
      <c r="C169" s="28">
        <v>2010</v>
      </c>
      <c r="D169" s="4" t="s">
        <v>152</v>
      </c>
      <c r="E169" s="21">
        <v>20393540</v>
      </c>
      <c r="F169" s="21">
        <v>17469975</v>
      </c>
      <c r="G169" s="21">
        <v>17979240</v>
      </c>
      <c r="H169" s="100">
        <f t="shared" si="13"/>
        <v>102.91508717098908</v>
      </c>
      <c r="I169" s="100">
        <v>86.52</v>
      </c>
      <c r="J169" s="100">
        <f t="shared" si="14"/>
        <v>88.16144720337911</v>
      </c>
      <c r="K169" s="22">
        <f t="shared" si="16"/>
        <v>112.3647300826347</v>
      </c>
      <c r="L169" s="157">
        <v>16000786</v>
      </c>
    </row>
    <row r="170" spans="1:12" ht="22.5" customHeight="1">
      <c r="A170" s="18"/>
      <c r="B170" s="19"/>
      <c r="C170" s="28">
        <v>2360</v>
      </c>
      <c r="D170" s="7" t="s">
        <v>140</v>
      </c>
      <c r="E170" s="21">
        <v>217255</v>
      </c>
      <c r="F170" s="21">
        <v>185670</v>
      </c>
      <c r="G170" s="21">
        <v>191448.61</v>
      </c>
      <c r="H170" s="100">
        <f t="shared" si="13"/>
        <v>103.11230139494802</v>
      </c>
      <c r="I170" s="100">
        <v>91.25</v>
      </c>
      <c r="J170" s="100">
        <f t="shared" si="14"/>
        <v>88.12161285125774</v>
      </c>
      <c r="K170" s="22">
        <f t="shared" si="16"/>
        <v>96.34954610956882</v>
      </c>
      <c r="L170" s="157">
        <v>198702.14</v>
      </c>
    </row>
    <row r="171" spans="1:12" ht="24" customHeight="1">
      <c r="A171" s="18"/>
      <c r="B171" s="19"/>
      <c r="C171" s="28" t="s">
        <v>78</v>
      </c>
      <c r="D171" s="7" t="s">
        <v>138</v>
      </c>
      <c r="E171" s="21">
        <v>28500</v>
      </c>
      <c r="F171" s="21">
        <v>23500</v>
      </c>
      <c r="G171" s="21">
        <v>22731.39</v>
      </c>
      <c r="H171" s="100">
        <f t="shared" si="13"/>
        <v>96.72931914893617</v>
      </c>
      <c r="I171" s="100">
        <v>72.91</v>
      </c>
      <c r="J171" s="100">
        <f t="shared" si="14"/>
        <v>79.75926315789474</v>
      </c>
      <c r="K171" s="22">
        <f t="shared" si="16"/>
        <v>124.71718144334989</v>
      </c>
      <c r="L171" s="157">
        <v>18226.35</v>
      </c>
    </row>
    <row r="172" spans="1:12" ht="47.25" customHeight="1">
      <c r="A172" s="14"/>
      <c r="B172" s="24">
        <v>85213</v>
      </c>
      <c r="C172" s="15"/>
      <c r="D172" s="8" t="s">
        <v>176</v>
      </c>
      <c r="E172" s="16">
        <f>SUM(E173:E176)</f>
        <v>210804</v>
      </c>
      <c r="F172" s="16">
        <f>SUM(F173:F176)</f>
        <v>188904</v>
      </c>
      <c r="G172" s="16">
        <f>SUM(G173:G176)</f>
        <v>172850.3</v>
      </c>
      <c r="H172" s="132">
        <f t="shared" si="13"/>
        <v>91.50166221996358</v>
      </c>
      <c r="I172" s="132">
        <v>71.83</v>
      </c>
      <c r="J172" s="132">
        <f t="shared" si="14"/>
        <v>81.99574011878333</v>
      </c>
      <c r="K172" s="17">
        <f t="shared" si="16"/>
        <v>115.87921230429285</v>
      </c>
      <c r="L172" s="156">
        <f>SUM(L173:L176)</f>
        <v>149164.2</v>
      </c>
    </row>
    <row r="173" spans="1:12" ht="12.75">
      <c r="A173" s="18"/>
      <c r="B173" s="27"/>
      <c r="C173" s="28" t="s">
        <v>12</v>
      </c>
      <c r="D173" s="4" t="s">
        <v>13</v>
      </c>
      <c r="E173" s="21">
        <v>0</v>
      </c>
      <c r="F173" s="21">
        <v>0</v>
      </c>
      <c r="G173" s="21">
        <v>0</v>
      </c>
      <c r="H173" s="100" t="s">
        <v>194</v>
      </c>
      <c r="I173" s="100">
        <v>65.47</v>
      </c>
      <c r="J173" s="100" t="s">
        <v>194</v>
      </c>
      <c r="K173" s="22">
        <f>G173*100/L173</f>
        <v>0</v>
      </c>
      <c r="L173" s="157">
        <v>98.2</v>
      </c>
    </row>
    <row r="174" spans="1:12" ht="12.75">
      <c r="A174" s="18"/>
      <c r="B174" s="27"/>
      <c r="C174" s="28">
        <v>2010</v>
      </c>
      <c r="D174" s="4" t="s">
        <v>152</v>
      </c>
      <c r="E174" s="21">
        <v>58310</v>
      </c>
      <c r="F174" s="21">
        <v>56100</v>
      </c>
      <c r="G174" s="21">
        <v>46999</v>
      </c>
      <c r="H174" s="100">
        <f>G174*100/F174</f>
        <v>83.77718360071302</v>
      </c>
      <c r="I174" s="100">
        <v>92.54</v>
      </c>
      <c r="J174" s="100">
        <f>G174*100/E174</f>
        <v>80.60195506774139</v>
      </c>
      <c r="K174" s="22">
        <f>G174*100/L174</f>
        <v>41.71903848885101</v>
      </c>
      <c r="L174" s="157">
        <v>112656</v>
      </c>
    </row>
    <row r="175" spans="1:12" ht="12.75">
      <c r="A175" s="18"/>
      <c r="B175" s="27"/>
      <c r="C175" s="28" t="s">
        <v>61</v>
      </c>
      <c r="D175" s="4" t="s">
        <v>152</v>
      </c>
      <c r="E175" s="21">
        <v>151890</v>
      </c>
      <c r="F175" s="21">
        <v>132200</v>
      </c>
      <c r="G175" s="21">
        <v>125777</v>
      </c>
      <c r="H175" s="100">
        <f>G175*100/F175</f>
        <v>95.14145234493192</v>
      </c>
      <c r="I175" s="100">
        <v>42.45</v>
      </c>
      <c r="J175" s="100">
        <f>G175*100/E175</f>
        <v>82.8079531239713</v>
      </c>
      <c r="K175" s="22">
        <f>G175*100/L175</f>
        <v>345.4463059599011</v>
      </c>
      <c r="L175" s="157">
        <v>36410</v>
      </c>
    </row>
    <row r="176" spans="1:12" ht="22.5">
      <c r="A176" s="18"/>
      <c r="B176" s="27"/>
      <c r="C176" s="28" t="s">
        <v>78</v>
      </c>
      <c r="D176" s="7" t="s">
        <v>165</v>
      </c>
      <c r="E176" s="21">
        <v>604</v>
      </c>
      <c r="F176" s="21">
        <v>604</v>
      </c>
      <c r="G176" s="21">
        <v>74.3</v>
      </c>
      <c r="H176" s="100">
        <f>G176*100/F176</f>
        <v>12.301324503311259</v>
      </c>
      <c r="I176" s="100" t="s">
        <v>194</v>
      </c>
      <c r="J176" s="100">
        <f t="shared" si="14"/>
        <v>12.301324503311259</v>
      </c>
      <c r="K176" s="22" t="s">
        <v>194</v>
      </c>
      <c r="L176" s="157">
        <v>0</v>
      </c>
    </row>
    <row r="177" spans="1:12" ht="22.5">
      <c r="A177" s="14"/>
      <c r="B177" s="24">
        <v>85214</v>
      </c>
      <c r="C177" s="15"/>
      <c r="D177" s="8" t="s">
        <v>148</v>
      </c>
      <c r="E177" s="16">
        <f>SUM(E178:E182)</f>
        <v>1542323</v>
      </c>
      <c r="F177" s="16">
        <f>SUM(F178:F182)</f>
        <v>1540273</v>
      </c>
      <c r="G177" s="16">
        <f>SUM(G178:G182)</f>
        <v>1537122.58</v>
      </c>
      <c r="H177" s="132">
        <f t="shared" si="13"/>
        <v>99.79546353146488</v>
      </c>
      <c r="I177" s="132">
        <v>78.85</v>
      </c>
      <c r="J177" s="132">
        <f t="shared" si="14"/>
        <v>99.66281900743229</v>
      </c>
      <c r="K177" s="17">
        <f>G177*100/L177</f>
        <v>53.6050921041466</v>
      </c>
      <c r="L177" s="156">
        <f>SUM(L178:L182)</f>
        <v>2867493.5900000003</v>
      </c>
    </row>
    <row r="178" spans="1:12" ht="24.75" customHeight="1">
      <c r="A178" s="18"/>
      <c r="B178" s="19"/>
      <c r="C178" s="60" t="s">
        <v>91</v>
      </c>
      <c r="D178" s="7" t="s">
        <v>139</v>
      </c>
      <c r="E178" s="21">
        <v>1800</v>
      </c>
      <c r="F178" s="21">
        <v>1800</v>
      </c>
      <c r="G178" s="21">
        <v>837.35</v>
      </c>
      <c r="H178" s="100">
        <f t="shared" si="13"/>
        <v>46.519444444444446</v>
      </c>
      <c r="I178" s="100">
        <v>42.97</v>
      </c>
      <c r="J178" s="100">
        <f t="shared" si="14"/>
        <v>46.519444444444446</v>
      </c>
      <c r="K178" s="22">
        <f>G178*100/L178</f>
        <v>118.09796482518371</v>
      </c>
      <c r="L178" s="157">
        <v>709.03</v>
      </c>
    </row>
    <row r="179" spans="1:12" ht="12.75">
      <c r="A179" s="18"/>
      <c r="B179" s="27"/>
      <c r="C179" s="28" t="s">
        <v>12</v>
      </c>
      <c r="D179" s="5" t="s">
        <v>13</v>
      </c>
      <c r="E179" s="21">
        <v>300</v>
      </c>
      <c r="F179" s="21">
        <v>250</v>
      </c>
      <c r="G179" s="21">
        <v>0</v>
      </c>
      <c r="H179" s="100">
        <f t="shared" si="13"/>
        <v>0</v>
      </c>
      <c r="I179" s="100">
        <v>16.67</v>
      </c>
      <c r="J179" s="100">
        <f t="shared" si="14"/>
        <v>0</v>
      </c>
      <c r="K179" s="22">
        <f aca="true" t="shared" si="17" ref="K179:K185">G179*100/L179</f>
        <v>0</v>
      </c>
      <c r="L179" s="157">
        <v>50</v>
      </c>
    </row>
    <row r="180" spans="1:12" ht="12.75">
      <c r="A180" s="18"/>
      <c r="B180" s="27"/>
      <c r="C180" s="28">
        <v>2010</v>
      </c>
      <c r="D180" s="4" t="s">
        <v>152</v>
      </c>
      <c r="E180" s="21">
        <v>0</v>
      </c>
      <c r="F180" s="21">
        <v>0</v>
      </c>
      <c r="G180" s="21">
        <v>0</v>
      </c>
      <c r="H180" s="100" t="s">
        <v>194</v>
      </c>
      <c r="I180" s="100">
        <v>100</v>
      </c>
      <c r="J180" s="100" t="s">
        <v>194</v>
      </c>
      <c r="K180" s="22">
        <f t="shared" si="17"/>
        <v>0</v>
      </c>
      <c r="L180" s="157">
        <v>998675</v>
      </c>
    </row>
    <row r="181" spans="1:12" ht="12.75">
      <c r="A181" s="18"/>
      <c r="B181" s="27"/>
      <c r="C181" s="28">
        <v>2030</v>
      </c>
      <c r="D181" s="4" t="s">
        <v>152</v>
      </c>
      <c r="E181" s="21">
        <v>1526223</v>
      </c>
      <c r="F181" s="21">
        <v>1526223</v>
      </c>
      <c r="G181" s="21">
        <v>1526223</v>
      </c>
      <c r="H181" s="100">
        <f t="shared" si="13"/>
        <v>100</v>
      </c>
      <c r="I181" s="100">
        <v>71.04</v>
      </c>
      <c r="J181" s="100">
        <f t="shared" si="14"/>
        <v>100</v>
      </c>
      <c r="K181" s="22">
        <f t="shared" si="17"/>
        <v>81.93724824486101</v>
      </c>
      <c r="L181" s="157">
        <v>1862673</v>
      </c>
    </row>
    <row r="182" spans="1:12" ht="24.75" customHeight="1">
      <c r="A182" s="18"/>
      <c r="B182" s="27"/>
      <c r="C182" s="28" t="s">
        <v>78</v>
      </c>
      <c r="D182" s="7" t="s">
        <v>138</v>
      </c>
      <c r="E182" s="21">
        <v>14000</v>
      </c>
      <c r="F182" s="21">
        <v>12000</v>
      </c>
      <c r="G182" s="21">
        <v>10062.23</v>
      </c>
      <c r="H182" s="100">
        <f t="shared" si="13"/>
        <v>83.85191666666667</v>
      </c>
      <c r="I182" s="100">
        <v>38.48</v>
      </c>
      <c r="J182" s="100">
        <f t="shared" si="14"/>
        <v>71.87307142857144</v>
      </c>
      <c r="K182" s="22">
        <f t="shared" si="17"/>
        <v>186.8025233172934</v>
      </c>
      <c r="L182" s="157">
        <v>5386.56</v>
      </c>
    </row>
    <row r="183" spans="1:12" ht="12.75">
      <c r="A183" s="14"/>
      <c r="B183" s="24">
        <v>85215</v>
      </c>
      <c r="C183" s="15"/>
      <c r="D183" s="9" t="s">
        <v>72</v>
      </c>
      <c r="E183" s="16">
        <f>E185+E184</f>
        <v>1100</v>
      </c>
      <c r="F183" s="16">
        <f>F185+F184</f>
        <v>1000</v>
      </c>
      <c r="G183" s="16">
        <f>G185+G184</f>
        <v>249.45</v>
      </c>
      <c r="H183" s="132">
        <f t="shared" si="13"/>
        <v>24.945</v>
      </c>
      <c r="I183" s="132">
        <v>69.56</v>
      </c>
      <c r="J183" s="132">
        <f t="shared" si="14"/>
        <v>22.677272727272726</v>
      </c>
      <c r="K183" s="17">
        <f t="shared" si="17"/>
        <v>32.77966858960039</v>
      </c>
      <c r="L183" s="156">
        <f>L185+L184</f>
        <v>760.99</v>
      </c>
    </row>
    <row r="184" spans="1:12" ht="12.75">
      <c r="A184" s="14"/>
      <c r="B184" s="40"/>
      <c r="C184" s="60" t="s">
        <v>28</v>
      </c>
      <c r="D184" s="4" t="s">
        <v>29</v>
      </c>
      <c r="E184" s="21">
        <v>100</v>
      </c>
      <c r="F184" s="21">
        <v>100</v>
      </c>
      <c r="G184" s="21">
        <v>0</v>
      </c>
      <c r="H184" s="100">
        <f t="shared" si="13"/>
        <v>0</v>
      </c>
      <c r="I184" s="100">
        <v>99.07</v>
      </c>
      <c r="J184" s="100">
        <f t="shared" si="14"/>
        <v>0</v>
      </c>
      <c r="K184" s="22">
        <f t="shared" si="17"/>
        <v>0</v>
      </c>
      <c r="L184" s="157">
        <v>93.13</v>
      </c>
    </row>
    <row r="185" spans="1:12" ht="12.75">
      <c r="A185" s="18"/>
      <c r="B185" s="27"/>
      <c r="C185" s="28" t="s">
        <v>12</v>
      </c>
      <c r="D185" s="5" t="s">
        <v>13</v>
      </c>
      <c r="E185" s="21">
        <v>1000</v>
      </c>
      <c r="F185" s="21">
        <v>900</v>
      </c>
      <c r="G185" s="21">
        <v>249.45</v>
      </c>
      <c r="H185" s="100">
        <f t="shared" si="13"/>
        <v>27.716666666666665</v>
      </c>
      <c r="I185" s="100">
        <v>66.79</v>
      </c>
      <c r="J185" s="100">
        <f t="shared" si="14"/>
        <v>24.945</v>
      </c>
      <c r="K185" s="22">
        <f t="shared" si="17"/>
        <v>37.350642350193155</v>
      </c>
      <c r="L185" s="157">
        <v>667.86</v>
      </c>
    </row>
    <row r="186" spans="1:12" s="86" customFormat="1" ht="12.75">
      <c r="A186" s="14"/>
      <c r="B186" s="24">
        <v>85216</v>
      </c>
      <c r="C186" s="15"/>
      <c r="D186" s="77" t="s">
        <v>169</v>
      </c>
      <c r="E186" s="16">
        <f>SUM(E187:E188)</f>
        <v>1802686</v>
      </c>
      <c r="F186" s="16">
        <f>SUM(F187:F188)</f>
        <v>1579222</v>
      </c>
      <c r="G186" s="16">
        <f>SUM(G187:G188)</f>
        <v>1557620</v>
      </c>
      <c r="H186" s="132">
        <f t="shared" si="13"/>
        <v>98.63211125478242</v>
      </c>
      <c r="I186" s="132" t="s">
        <v>194</v>
      </c>
      <c r="J186" s="132">
        <f t="shared" si="14"/>
        <v>86.40550822494878</v>
      </c>
      <c r="K186" s="17" t="s">
        <v>194</v>
      </c>
      <c r="L186" s="156">
        <f>SUM(L187:L188)</f>
        <v>0</v>
      </c>
    </row>
    <row r="187" spans="1:12" s="1" customFormat="1" ht="22.5">
      <c r="A187" s="18"/>
      <c r="B187" s="19"/>
      <c r="C187" s="28" t="s">
        <v>91</v>
      </c>
      <c r="D187" s="7" t="s">
        <v>139</v>
      </c>
      <c r="E187" s="21">
        <v>500</v>
      </c>
      <c r="F187" s="21">
        <v>500</v>
      </c>
      <c r="G187" s="21">
        <v>0</v>
      </c>
      <c r="H187" s="100">
        <f t="shared" si="13"/>
        <v>0</v>
      </c>
      <c r="I187" s="100" t="s">
        <v>194</v>
      </c>
      <c r="J187" s="100">
        <f t="shared" si="14"/>
        <v>0</v>
      </c>
      <c r="K187" s="22" t="s">
        <v>194</v>
      </c>
      <c r="L187" s="157">
        <v>0</v>
      </c>
    </row>
    <row r="188" spans="1:12" s="1" customFormat="1" ht="12.75">
      <c r="A188" s="18"/>
      <c r="B188" s="27"/>
      <c r="C188" s="28" t="s">
        <v>61</v>
      </c>
      <c r="D188" s="5" t="s">
        <v>152</v>
      </c>
      <c r="E188" s="21">
        <v>1802186</v>
      </c>
      <c r="F188" s="21">
        <v>1578722</v>
      </c>
      <c r="G188" s="21">
        <v>1557620</v>
      </c>
      <c r="H188" s="100">
        <f t="shared" si="13"/>
        <v>98.663349215378</v>
      </c>
      <c r="I188" s="100" t="s">
        <v>194</v>
      </c>
      <c r="J188" s="100">
        <f t="shared" si="14"/>
        <v>86.42948064184274</v>
      </c>
      <c r="K188" s="22" t="s">
        <v>194</v>
      </c>
      <c r="L188" s="157">
        <v>0</v>
      </c>
    </row>
    <row r="189" spans="1:12" ht="12.75">
      <c r="A189" s="14"/>
      <c r="B189" s="24">
        <v>85219</v>
      </c>
      <c r="C189" s="15"/>
      <c r="D189" s="9" t="s">
        <v>149</v>
      </c>
      <c r="E189" s="16">
        <f>SUM(E190:E193)</f>
        <v>1736819</v>
      </c>
      <c r="F189" s="16">
        <f>SUM(F190:F193)</f>
        <v>1456955</v>
      </c>
      <c r="G189" s="16">
        <f>SUM(G190:G193)</f>
        <v>1389234.11</v>
      </c>
      <c r="H189" s="132">
        <f t="shared" si="13"/>
        <v>95.35188869937645</v>
      </c>
      <c r="I189" s="132">
        <v>82.13</v>
      </c>
      <c r="J189" s="132">
        <f t="shared" si="14"/>
        <v>79.9872704064154</v>
      </c>
      <c r="K189" s="17">
        <f aca="true" t="shared" si="18" ref="K189:K202">G189*100/L189</f>
        <v>96.95028427467454</v>
      </c>
      <c r="L189" s="156">
        <f>SUM(L190:L193)</f>
        <v>1432934.54</v>
      </c>
    </row>
    <row r="190" spans="1:12" ht="12.75">
      <c r="A190" s="14"/>
      <c r="B190" s="40"/>
      <c r="C190" s="38" t="s">
        <v>28</v>
      </c>
      <c r="D190" s="4" t="s">
        <v>29</v>
      </c>
      <c r="E190" s="21">
        <v>7500</v>
      </c>
      <c r="F190" s="21">
        <v>7500</v>
      </c>
      <c r="G190" s="21">
        <v>2396.37</v>
      </c>
      <c r="H190" s="100">
        <f t="shared" si="13"/>
        <v>31.9516</v>
      </c>
      <c r="I190" s="100">
        <v>74.98</v>
      </c>
      <c r="J190" s="100">
        <f t="shared" si="14"/>
        <v>31.9516</v>
      </c>
      <c r="K190" s="22">
        <f t="shared" si="18"/>
        <v>45.65697018656261</v>
      </c>
      <c r="L190" s="157">
        <v>5248.64</v>
      </c>
    </row>
    <row r="191" spans="1:12" ht="12.75">
      <c r="A191" s="18"/>
      <c r="B191" s="27"/>
      <c r="C191" s="28" t="s">
        <v>12</v>
      </c>
      <c r="D191" s="5" t="s">
        <v>13</v>
      </c>
      <c r="E191" s="21">
        <v>1000</v>
      </c>
      <c r="F191" s="21">
        <v>900</v>
      </c>
      <c r="G191" s="21">
        <v>1559.74</v>
      </c>
      <c r="H191" s="100">
        <f t="shared" si="13"/>
        <v>173.30444444444444</v>
      </c>
      <c r="I191" s="100">
        <v>172.89</v>
      </c>
      <c r="J191" s="100">
        <f t="shared" si="14"/>
        <v>155.974</v>
      </c>
      <c r="K191" s="22">
        <f t="shared" si="18"/>
        <v>90.21574411475504</v>
      </c>
      <c r="L191" s="157">
        <v>1728.9</v>
      </c>
    </row>
    <row r="192" spans="1:12" ht="12.75">
      <c r="A192" s="18"/>
      <c r="B192" s="27"/>
      <c r="C192" s="28" t="s">
        <v>30</v>
      </c>
      <c r="D192" s="5" t="s">
        <v>152</v>
      </c>
      <c r="E192" s="21">
        <v>4139</v>
      </c>
      <c r="F192" s="21">
        <v>4139</v>
      </c>
      <c r="G192" s="21">
        <v>4139</v>
      </c>
      <c r="H192" s="100">
        <f t="shared" si="13"/>
        <v>100</v>
      </c>
      <c r="I192" s="100" t="s">
        <v>194</v>
      </c>
      <c r="J192" s="100">
        <f t="shared" si="14"/>
        <v>100</v>
      </c>
      <c r="K192" s="22" t="s">
        <v>194</v>
      </c>
      <c r="L192" s="157">
        <v>0</v>
      </c>
    </row>
    <row r="193" spans="1:12" ht="12.75">
      <c r="A193" s="18"/>
      <c r="B193" s="27"/>
      <c r="C193" s="28">
        <v>2030</v>
      </c>
      <c r="D193" s="4" t="s">
        <v>152</v>
      </c>
      <c r="E193" s="21">
        <v>1724180</v>
      </c>
      <c r="F193" s="21">
        <v>1444416</v>
      </c>
      <c r="G193" s="21">
        <v>1381139</v>
      </c>
      <c r="H193" s="100">
        <f t="shared" si="13"/>
        <v>95.61919834729053</v>
      </c>
      <c r="I193" s="100">
        <v>82.11</v>
      </c>
      <c r="J193" s="100">
        <f t="shared" si="14"/>
        <v>80.10410745977798</v>
      </c>
      <c r="K193" s="22">
        <f t="shared" si="18"/>
        <v>96.85698797369065</v>
      </c>
      <c r="L193" s="157">
        <v>1425957</v>
      </c>
    </row>
    <row r="194" spans="1:12" ht="13.5" customHeight="1">
      <c r="A194" s="14"/>
      <c r="B194" s="24">
        <v>85228</v>
      </c>
      <c r="C194" s="15"/>
      <c r="D194" s="8" t="s">
        <v>73</v>
      </c>
      <c r="E194" s="16">
        <f>SUM(E195:E197)</f>
        <v>268150</v>
      </c>
      <c r="F194" s="16">
        <f>SUM(F195:F197)</f>
        <v>228550</v>
      </c>
      <c r="G194" s="16">
        <f>SUM(G195:G197)</f>
        <v>279117.12</v>
      </c>
      <c r="H194" s="132">
        <f t="shared" si="13"/>
        <v>122.12518923649093</v>
      </c>
      <c r="I194" s="132">
        <v>104.58</v>
      </c>
      <c r="J194" s="132">
        <f t="shared" si="14"/>
        <v>104.08991982099572</v>
      </c>
      <c r="K194" s="17">
        <f t="shared" si="18"/>
        <v>108.44080429624582</v>
      </c>
      <c r="L194" s="156">
        <f>SUM(L195:L197)</f>
        <v>257391.23000000004</v>
      </c>
    </row>
    <row r="195" spans="1:12" ht="12.75">
      <c r="A195" s="18"/>
      <c r="B195" s="27"/>
      <c r="C195" s="38" t="s">
        <v>67</v>
      </c>
      <c r="D195" s="4" t="s">
        <v>68</v>
      </c>
      <c r="E195" s="21">
        <v>245000</v>
      </c>
      <c r="F195" s="21">
        <v>205400</v>
      </c>
      <c r="G195" s="21">
        <v>248965.42</v>
      </c>
      <c r="H195" s="100">
        <f t="shared" si="13"/>
        <v>121.21003894839338</v>
      </c>
      <c r="I195" s="100">
        <v>105.12</v>
      </c>
      <c r="J195" s="100">
        <f t="shared" si="14"/>
        <v>101.6185387755102</v>
      </c>
      <c r="K195" s="22">
        <f t="shared" si="18"/>
        <v>108.64120374067399</v>
      </c>
      <c r="L195" s="157">
        <v>229162.98</v>
      </c>
    </row>
    <row r="196" spans="1:12" ht="12.75">
      <c r="A196" s="18"/>
      <c r="B196" s="27"/>
      <c r="C196" s="28" t="s">
        <v>28</v>
      </c>
      <c r="D196" s="4" t="s">
        <v>29</v>
      </c>
      <c r="E196" s="21">
        <v>150</v>
      </c>
      <c r="F196" s="21">
        <v>150</v>
      </c>
      <c r="G196" s="21">
        <v>253.38</v>
      </c>
      <c r="H196" s="100">
        <f t="shared" si="13"/>
        <v>168.92</v>
      </c>
      <c r="I196" s="100">
        <v>193.14</v>
      </c>
      <c r="J196" s="100">
        <f t="shared" si="14"/>
        <v>168.92</v>
      </c>
      <c r="K196" s="22">
        <f t="shared" si="18"/>
        <v>104.95402203628532</v>
      </c>
      <c r="L196" s="157">
        <v>241.42</v>
      </c>
    </row>
    <row r="197" spans="1:12" ht="12.75">
      <c r="A197" s="18"/>
      <c r="B197" s="27"/>
      <c r="C197" s="28" t="s">
        <v>12</v>
      </c>
      <c r="D197" s="5" t="s">
        <v>13</v>
      </c>
      <c r="E197" s="21">
        <v>23000</v>
      </c>
      <c r="F197" s="21">
        <v>23000</v>
      </c>
      <c r="G197" s="21">
        <v>29898.32</v>
      </c>
      <c r="H197" s="100">
        <f t="shared" si="13"/>
        <v>129.99269565217392</v>
      </c>
      <c r="I197" s="100">
        <v>99.99</v>
      </c>
      <c r="J197" s="100">
        <f t="shared" si="14"/>
        <v>129.99269565217392</v>
      </c>
      <c r="K197" s="22">
        <f t="shared" si="18"/>
        <v>106.8299625216575</v>
      </c>
      <c r="L197" s="157">
        <v>27986.83</v>
      </c>
    </row>
    <row r="198" spans="1:12" s="86" customFormat="1" ht="12.75">
      <c r="A198" s="14"/>
      <c r="B198" s="24">
        <v>85231</v>
      </c>
      <c r="C198" s="15"/>
      <c r="D198" s="77" t="s">
        <v>181</v>
      </c>
      <c r="E198" s="16">
        <f>SUM(E199)</f>
        <v>1700</v>
      </c>
      <c r="F198" s="16">
        <f>SUM(F199)</f>
        <v>1700</v>
      </c>
      <c r="G198" s="16">
        <f>SUM(G199)</f>
        <v>0</v>
      </c>
      <c r="H198" s="132">
        <f t="shared" si="13"/>
        <v>0</v>
      </c>
      <c r="I198" s="132" t="s">
        <v>194</v>
      </c>
      <c r="J198" s="132">
        <f t="shared" si="14"/>
        <v>0</v>
      </c>
      <c r="K198" s="17" t="s">
        <v>194</v>
      </c>
      <c r="L198" s="156">
        <f>SUM(L199)</f>
        <v>0</v>
      </c>
    </row>
    <row r="199" spans="1:12" ht="12.75">
      <c r="A199" s="18"/>
      <c r="B199" s="27"/>
      <c r="C199" s="38" t="s">
        <v>30</v>
      </c>
      <c r="D199" s="5" t="s">
        <v>152</v>
      </c>
      <c r="E199" s="21">
        <v>1700</v>
      </c>
      <c r="F199" s="21">
        <v>1700</v>
      </c>
      <c r="G199" s="21">
        <v>0</v>
      </c>
      <c r="H199" s="100">
        <f t="shared" si="13"/>
        <v>0</v>
      </c>
      <c r="I199" s="100" t="s">
        <v>194</v>
      </c>
      <c r="J199" s="100">
        <f t="shared" si="14"/>
        <v>0</v>
      </c>
      <c r="K199" s="22" t="s">
        <v>194</v>
      </c>
      <c r="L199" s="157">
        <v>0</v>
      </c>
    </row>
    <row r="200" spans="1:12" ht="12.75">
      <c r="A200" s="14"/>
      <c r="B200" s="24">
        <v>85295</v>
      </c>
      <c r="C200" s="46"/>
      <c r="D200" s="9" t="s">
        <v>6</v>
      </c>
      <c r="E200" s="16">
        <f>SUM(E201:E202)</f>
        <v>1862050</v>
      </c>
      <c r="F200" s="16">
        <f>SUM(F201:F202)</f>
        <v>1601885</v>
      </c>
      <c r="G200" s="16">
        <f>SUM(G201:G202)</f>
        <v>1320748</v>
      </c>
      <c r="H200" s="132">
        <f t="shared" si="13"/>
        <v>82.44961404844918</v>
      </c>
      <c r="I200" s="132">
        <v>86.83</v>
      </c>
      <c r="J200" s="132">
        <f t="shared" si="14"/>
        <v>70.92978169222094</v>
      </c>
      <c r="K200" s="17">
        <f t="shared" si="18"/>
        <v>114.88381560108486</v>
      </c>
      <c r="L200" s="156">
        <f>SUM(L201:L202)</f>
        <v>1149638</v>
      </c>
    </row>
    <row r="201" spans="1:12" s="1" customFormat="1" ht="12.75">
      <c r="A201" s="18"/>
      <c r="B201" s="19"/>
      <c r="C201" s="26" t="s">
        <v>12</v>
      </c>
      <c r="D201" s="5" t="s">
        <v>13</v>
      </c>
      <c r="E201" s="21">
        <v>50</v>
      </c>
      <c r="F201" s="21">
        <v>50</v>
      </c>
      <c r="G201" s="21">
        <v>0</v>
      </c>
      <c r="H201" s="100">
        <f t="shared" si="13"/>
        <v>0</v>
      </c>
      <c r="I201" s="100">
        <v>0</v>
      </c>
      <c r="J201" s="100">
        <f>G201*100/E201</f>
        <v>0</v>
      </c>
      <c r="K201" s="22" t="s">
        <v>194</v>
      </c>
      <c r="L201" s="157">
        <v>0</v>
      </c>
    </row>
    <row r="202" spans="1:12" ht="12.75">
      <c r="A202" s="18"/>
      <c r="B202" s="27"/>
      <c r="C202" s="28">
        <v>2030</v>
      </c>
      <c r="D202" s="4" t="s">
        <v>152</v>
      </c>
      <c r="E202" s="21">
        <v>1862000</v>
      </c>
      <c r="F202" s="21">
        <v>1601835</v>
      </c>
      <c r="G202" s="21">
        <v>1320748</v>
      </c>
      <c r="H202" s="100">
        <f t="shared" si="13"/>
        <v>82.452187647292</v>
      </c>
      <c r="I202" s="100">
        <v>86.83</v>
      </c>
      <c r="J202" s="100">
        <f>G202*100/E202</f>
        <v>70.93168635875402</v>
      </c>
      <c r="K202" s="22">
        <f t="shared" si="18"/>
        <v>114.88381560108486</v>
      </c>
      <c r="L202" s="157">
        <v>1149638</v>
      </c>
    </row>
    <row r="203" spans="1:12" ht="12.75" customHeight="1">
      <c r="A203" s="23">
        <v>853</v>
      </c>
      <c r="B203" s="41"/>
      <c r="C203" s="88"/>
      <c r="D203" s="72" t="s">
        <v>126</v>
      </c>
      <c r="E203" s="12">
        <f>E204+E207</f>
        <v>551859</v>
      </c>
      <c r="F203" s="12">
        <f>F204+F207</f>
        <v>254229</v>
      </c>
      <c r="G203" s="12">
        <f>G204+G207</f>
        <v>551440.1799999999</v>
      </c>
      <c r="H203" s="133">
        <f t="shared" si="13"/>
        <v>216.906875297468</v>
      </c>
      <c r="I203" s="133">
        <v>50.97</v>
      </c>
      <c r="J203" s="133">
        <f t="shared" si="14"/>
        <v>99.92410742599104</v>
      </c>
      <c r="K203" s="13">
        <f>G203*100/L203</f>
        <v>148.93585335106098</v>
      </c>
      <c r="L203" s="159">
        <f>L204+L207</f>
        <v>370253.48000000004</v>
      </c>
    </row>
    <row r="204" spans="1:12" ht="12.75">
      <c r="A204" s="49"/>
      <c r="B204" s="50">
        <v>85305</v>
      </c>
      <c r="C204" s="15"/>
      <c r="D204" s="9" t="s">
        <v>74</v>
      </c>
      <c r="E204" s="16">
        <f>SUM(E205:E206)</f>
        <v>16907</v>
      </c>
      <c r="F204" s="16">
        <f>SUM(F205:F206)</f>
        <v>16907</v>
      </c>
      <c r="G204" s="16">
        <f>SUM(G205:G206)</f>
        <v>16548.74</v>
      </c>
      <c r="H204" s="132">
        <f t="shared" si="13"/>
        <v>97.88099603714439</v>
      </c>
      <c r="I204" s="132">
        <v>100.73</v>
      </c>
      <c r="J204" s="132">
        <f t="shared" si="14"/>
        <v>97.88099603714439</v>
      </c>
      <c r="K204" s="17">
        <f>G204*100/L204</f>
        <v>41.71067625085476</v>
      </c>
      <c r="L204" s="156">
        <f>SUM(L205:L206)</f>
        <v>39675.07</v>
      </c>
    </row>
    <row r="205" spans="1:12" ht="12.75">
      <c r="A205" s="49"/>
      <c r="B205" s="53"/>
      <c r="C205" s="38" t="s">
        <v>28</v>
      </c>
      <c r="D205" s="4" t="s">
        <v>29</v>
      </c>
      <c r="E205" s="21">
        <v>1700</v>
      </c>
      <c r="F205" s="21">
        <v>1700</v>
      </c>
      <c r="G205" s="21">
        <v>1520.89</v>
      </c>
      <c r="H205" s="100">
        <f t="shared" si="13"/>
        <v>89.46411764705883</v>
      </c>
      <c r="I205" s="100">
        <v>77.4</v>
      </c>
      <c r="J205" s="100">
        <f t="shared" si="14"/>
        <v>89.46411764705883</v>
      </c>
      <c r="K205" s="22">
        <f>G205*100/L205</f>
        <v>56.13859595374229</v>
      </c>
      <c r="L205" s="157">
        <v>2709.17</v>
      </c>
    </row>
    <row r="206" spans="1:12" ht="12.75">
      <c r="A206" s="49"/>
      <c r="B206" s="61"/>
      <c r="C206" s="28" t="s">
        <v>12</v>
      </c>
      <c r="D206" s="4" t="s">
        <v>13</v>
      </c>
      <c r="E206" s="21">
        <v>15207</v>
      </c>
      <c r="F206" s="21">
        <v>15207</v>
      </c>
      <c r="G206" s="21">
        <v>15027.85</v>
      </c>
      <c r="H206" s="100">
        <f t="shared" si="13"/>
        <v>98.82192411389492</v>
      </c>
      <c r="I206" s="100">
        <v>103.01</v>
      </c>
      <c r="J206" s="100">
        <f t="shared" si="14"/>
        <v>98.82192411389492</v>
      </c>
      <c r="K206" s="22">
        <f>G206*100/L206</f>
        <v>40.653277750575526</v>
      </c>
      <c r="L206" s="157">
        <v>36965.9</v>
      </c>
    </row>
    <row r="207" spans="1:12" ht="12.75">
      <c r="A207" s="49"/>
      <c r="B207" s="50">
        <v>85395</v>
      </c>
      <c r="C207" s="46"/>
      <c r="D207" s="9" t="s">
        <v>6</v>
      </c>
      <c r="E207" s="16">
        <f>SUM(E208:E214)</f>
        <v>534952</v>
      </c>
      <c r="F207" s="16">
        <f>SUM(F208:F214)</f>
        <v>237322</v>
      </c>
      <c r="G207" s="16">
        <f>SUM(G208:G214)</f>
        <v>534891.44</v>
      </c>
      <c r="H207" s="132">
        <f t="shared" si="13"/>
        <v>225.38636957382792</v>
      </c>
      <c r="I207" s="132">
        <v>48.12</v>
      </c>
      <c r="J207" s="132">
        <f t="shared" si="14"/>
        <v>99.988679358148</v>
      </c>
      <c r="K207" s="17">
        <f aca="true" t="shared" si="19" ref="K207:K214">G207*100/L207</f>
        <v>161.8047107190091</v>
      </c>
      <c r="L207" s="156">
        <f>SUM(L208:L214)</f>
        <v>330578.41000000003</v>
      </c>
    </row>
    <row r="208" spans="1:12" ht="12.75">
      <c r="A208" s="56"/>
      <c r="B208" s="62"/>
      <c r="C208" s="28" t="s">
        <v>28</v>
      </c>
      <c r="D208" s="4" t="s">
        <v>29</v>
      </c>
      <c r="E208" s="21">
        <v>1500</v>
      </c>
      <c r="F208" s="21">
        <v>1500</v>
      </c>
      <c r="G208" s="21">
        <v>1440.12</v>
      </c>
      <c r="H208" s="100">
        <f t="shared" si="13"/>
        <v>96.008</v>
      </c>
      <c r="I208" s="100" t="s">
        <v>194</v>
      </c>
      <c r="J208" s="100">
        <f t="shared" si="14"/>
        <v>96.008</v>
      </c>
      <c r="K208" s="22" t="s">
        <v>194</v>
      </c>
      <c r="L208" s="157">
        <v>0</v>
      </c>
    </row>
    <row r="209" spans="1:12" ht="12.75">
      <c r="A209" s="56"/>
      <c r="B209" s="62"/>
      <c r="C209" s="28" t="s">
        <v>195</v>
      </c>
      <c r="D209" s="4" t="s">
        <v>29</v>
      </c>
      <c r="E209" s="21">
        <v>0</v>
      </c>
      <c r="F209" s="21">
        <v>0</v>
      </c>
      <c r="G209" s="21">
        <v>0</v>
      </c>
      <c r="H209" s="100" t="s">
        <v>194</v>
      </c>
      <c r="I209" s="100">
        <v>38.56</v>
      </c>
      <c r="J209" s="100" t="s">
        <v>194</v>
      </c>
      <c r="K209" s="22">
        <f>G209*100/L209</f>
        <v>0</v>
      </c>
      <c r="L209" s="157">
        <v>578.41</v>
      </c>
    </row>
    <row r="210" spans="1:12" ht="12.75">
      <c r="A210" s="56"/>
      <c r="B210" s="62"/>
      <c r="C210" s="28" t="s">
        <v>184</v>
      </c>
      <c r="D210" s="4" t="s">
        <v>152</v>
      </c>
      <c r="E210" s="21">
        <v>506630</v>
      </c>
      <c r="F210" s="21">
        <v>209000</v>
      </c>
      <c r="G210" s="21">
        <v>506629.75</v>
      </c>
      <c r="H210" s="100">
        <f t="shared" si="13"/>
        <v>242.40657894736842</v>
      </c>
      <c r="I210" s="100" t="s">
        <v>194</v>
      </c>
      <c r="J210" s="100">
        <f t="shared" si="14"/>
        <v>99.99995065432367</v>
      </c>
      <c r="K210" s="22" t="s">
        <v>194</v>
      </c>
      <c r="L210" s="157">
        <v>0</v>
      </c>
    </row>
    <row r="211" spans="1:12" ht="12.75">
      <c r="A211" s="56"/>
      <c r="B211" s="62"/>
      <c r="C211" s="28" t="s">
        <v>109</v>
      </c>
      <c r="D211" s="4" t="s">
        <v>152</v>
      </c>
      <c r="E211" s="21">
        <v>0</v>
      </c>
      <c r="F211" s="21">
        <v>0</v>
      </c>
      <c r="G211" s="21">
        <v>0</v>
      </c>
      <c r="H211" s="100" t="s">
        <v>194</v>
      </c>
      <c r="I211" s="100">
        <v>46.74</v>
      </c>
      <c r="J211" s="100" t="s">
        <v>194</v>
      </c>
      <c r="K211" s="22">
        <f t="shared" si="19"/>
        <v>0</v>
      </c>
      <c r="L211" s="157">
        <v>296312.85</v>
      </c>
    </row>
    <row r="212" spans="1:12" ht="12.75">
      <c r="A212" s="56"/>
      <c r="B212" s="62"/>
      <c r="C212" s="28" t="s">
        <v>110</v>
      </c>
      <c r="D212" s="4" t="s">
        <v>152</v>
      </c>
      <c r="E212" s="21">
        <v>26822</v>
      </c>
      <c r="F212" s="21">
        <v>26822</v>
      </c>
      <c r="G212" s="21">
        <v>26821.57</v>
      </c>
      <c r="H212" s="100">
        <f t="shared" si="13"/>
        <v>99.99839683841623</v>
      </c>
      <c r="I212" s="100">
        <v>46.74</v>
      </c>
      <c r="J212" s="100">
        <f t="shared" si="14"/>
        <v>99.99839683841623</v>
      </c>
      <c r="K212" s="22">
        <f t="shared" si="19"/>
        <v>170.97796604227028</v>
      </c>
      <c r="L212" s="157">
        <v>15687.15</v>
      </c>
    </row>
    <row r="213" spans="1:12" ht="12.75">
      <c r="A213" s="56"/>
      <c r="B213" s="62"/>
      <c r="C213" s="28" t="s">
        <v>111</v>
      </c>
      <c r="D213" s="4" t="s">
        <v>152</v>
      </c>
      <c r="E213" s="21">
        <v>0</v>
      </c>
      <c r="F213" s="21">
        <v>0</v>
      </c>
      <c r="G213" s="21">
        <v>0</v>
      </c>
      <c r="H213" s="100" t="s">
        <v>194</v>
      </c>
      <c r="I213" s="100">
        <v>100</v>
      </c>
      <c r="J213" s="100" t="s">
        <v>194</v>
      </c>
      <c r="K213" s="22">
        <f t="shared" si="19"/>
        <v>0</v>
      </c>
      <c r="L213" s="157">
        <v>17094.97</v>
      </c>
    </row>
    <row r="214" spans="1:12" ht="12.75">
      <c r="A214" s="56"/>
      <c r="B214" s="62"/>
      <c r="C214" s="28" t="s">
        <v>112</v>
      </c>
      <c r="D214" s="4" t="s">
        <v>152</v>
      </c>
      <c r="E214" s="21">
        <v>0</v>
      </c>
      <c r="F214" s="21">
        <v>0</v>
      </c>
      <c r="G214" s="21">
        <v>0</v>
      </c>
      <c r="H214" s="100" t="s">
        <v>194</v>
      </c>
      <c r="I214" s="100">
        <v>100</v>
      </c>
      <c r="J214" s="100" t="s">
        <v>194</v>
      </c>
      <c r="K214" s="22">
        <f t="shared" si="19"/>
        <v>0</v>
      </c>
      <c r="L214" s="157">
        <v>905.03</v>
      </c>
    </row>
    <row r="215" spans="1:12" ht="12.75">
      <c r="A215" s="23">
        <v>854</v>
      </c>
      <c r="B215" s="11"/>
      <c r="C215" s="29"/>
      <c r="D215" s="70" t="s">
        <v>75</v>
      </c>
      <c r="E215" s="12">
        <f>E216</f>
        <v>1100965</v>
      </c>
      <c r="F215" s="12">
        <f>F216</f>
        <v>1100965</v>
      </c>
      <c r="G215" s="12">
        <f>G216</f>
        <v>898057</v>
      </c>
      <c r="H215" s="133">
        <f t="shared" si="13"/>
        <v>81.56998633017399</v>
      </c>
      <c r="I215" s="133">
        <v>83.26</v>
      </c>
      <c r="J215" s="133">
        <f aca="true" t="shared" si="20" ref="J215:J257">G215*100/E215</f>
        <v>81.56998633017399</v>
      </c>
      <c r="K215" s="13">
        <f aca="true" t="shared" si="21" ref="K215:K222">G215*100/L215</f>
        <v>99.88643921884419</v>
      </c>
      <c r="L215" s="159">
        <f>L216</f>
        <v>899078</v>
      </c>
    </row>
    <row r="216" spans="1:12" ht="12.75">
      <c r="A216" s="49"/>
      <c r="B216" s="50">
        <v>85415</v>
      </c>
      <c r="C216" s="15"/>
      <c r="D216" s="9" t="s">
        <v>76</v>
      </c>
      <c r="E216" s="16">
        <f>SUM(E217:E217)</f>
        <v>1100965</v>
      </c>
      <c r="F216" s="16">
        <f>SUM(F217:F217)</f>
        <v>1100965</v>
      </c>
      <c r="G216" s="16">
        <f>SUM(G217:G217)</f>
        <v>898057</v>
      </c>
      <c r="H216" s="132">
        <f t="shared" si="13"/>
        <v>81.56998633017399</v>
      </c>
      <c r="I216" s="132">
        <v>83.26</v>
      </c>
      <c r="J216" s="132">
        <f t="shared" si="20"/>
        <v>81.56998633017399</v>
      </c>
      <c r="K216" s="17">
        <f t="shared" si="21"/>
        <v>99.88643921884419</v>
      </c>
      <c r="L216" s="156">
        <f>SUM(L217:L217)</f>
        <v>899078</v>
      </c>
    </row>
    <row r="217" spans="1:12" ht="12.75">
      <c r="A217" s="49"/>
      <c r="B217" s="61"/>
      <c r="C217" s="63" t="s">
        <v>61</v>
      </c>
      <c r="D217" s="4" t="s">
        <v>179</v>
      </c>
      <c r="E217" s="21">
        <v>1100965</v>
      </c>
      <c r="F217" s="21">
        <v>1100965</v>
      </c>
      <c r="G217" s="21">
        <v>898057</v>
      </c>
      <c r="H217" s="100">
        <f t="shared" si="13"/>
        <v>81.56998633017399</v>
      </c>
      <c r="I217" s="100">
        <v>83.26</v>
      </c>
      <c r="J217" s="100">
        <f>G217*100/E217</f>
        <v>81.56998633017399</v>
      </c>
      <c r="K217" s="22">
        <f t="shared" si="21"/>
        <v>99.88643921884419</v>
      </c>
      <c r="L217" s="157">
        <v>899078</v>
      </c>
    </row>
    <row r="218" spans="1:12" ht="12" customHeight="1">
      <c r="A218" s="23">
        <v>900</v>
      </c>
      <c r="B218" s="41"/>
      <c r="C218" s="42"/>
      <c r="D218" s="72" t="s">
        <v>120</v>
      </c>
      <c r="E218" s="12">
        <f>E219+E221+E224+E229+E233+E235</f>
        <v>19530715</v>
      </c>
      <c r="F218" s="12">
        <f>F219+F221+F224+F229+F233+F235</f>
        <v>15226390</v>
      </c>
      <c r="G218" s="12">
        <f>G219+G221+G224+G229+G233+G235</f>
        <v>19604086.45</v>
      </c>
      <c r="H218" s="133">
        <f t="shared" si="13"/>
        <v>128.75071799684628</v>
      </c>
      <c r="I218" s="133">
        <v>76.06</v>
      </c>
      <c r="J218" s="133">
        <f t="shared" si="20"/>
        <v>100.37567211441056</v>
      </c>
      <c r="K218" s="13">
        <f t="shared" si="21"/>
        <v>6194.996955288082</v>
      </c>
      <c r="L218" s="159">
        <f>L219+L221+L224+L229+L233+L235</f>
        <v>316450.3</v>
      </c>
    </row>
    <row r="219" spans="1:12" ht="12.75">
      <c r="A219" s="14"/>
      <c r="B219" s="24">
        <v>90002</v>
      </c>
      <c r="C219" s="15"/>
      <c r="D219" s="77" t="s">
        <v>202</v>
      </c>
      <c r="E219" s="16">
        <f>SUM(E220)</f>
        <v>82000</v>
      </c>
      <c r="F219" s="16">
        <f>SUM(F220)</f>
        <v>82000</v>
      </c>
      <c r="G219" s="16">
        <f>SUM(G220)</f>
        <v>0</v>
      </c>
      <c r="H219" s="132">
        <f aca="true" t="shared" si="22" ref="H219:H232">G219*100/F219</f>
        <v>0</v>
      </c>
      <c r="I219" s="132" t="s">
        <v>194</v>
      </c>
      <c r="J219" s="132">
        <f t="shared" si="20"/>
        <v>0</v>
      </c>
      <c r="K219" s="17" t="s">
        <v>194</v>
      </c>
      <c r="L219" s="157">
        <v>0</v>
      </c>
    </row>
    <row r="220" spans="1:12" s="1" customFormat="1" ht="12.75">
      <c r="A220" s="18"/>
      <c r="B220" s="19"/>
      <c r="C220" s="28" t="s">
        <v>201</v>
      </c>
      <c r="D220" s="5" t="s">
        <v>203</v>
      </c>
      <c r="E220" s="21">
        <v>82000</v>
      </c>
      <c r="F220" s="21">
        <v>82000</v>
      </c>
      <c r="G220" s="21">
        <v>0</v>
      </c>
      <c r="H220" s="100">
        <f t="shared" si="22"/>
        <v>0</v>
      </c>
      <c r="I220" s="100" t="s">
        <v>194</v>
      </c>
      <c r="J220" s="100">
        <f t="shared" si="20"/>
        <v>0</v>
      </c>
      <c r="K220" s="22" t="s">
        <v>194</v>
      </c>
      <c r="L220" s="157">
        <v>0</v>
      </c>
    </row>
    <row r="221" spans="1:12" ht="12.75">
      <c r="A221" s="14"/>
      <c r="B221" s="24">
        <v>90004</v>
      </c>
      <c r="C221" s="15"/>
      <c r="D221" s="77" t="s">
        <v>86</v>
      </c>
      <c r="E221" s="16">
        <f>SUM(E222:E223)</f>
        <v>15823160</v>
      </c>
      <c r="F221" s="16">
        <f>SUM(F222:F223)</f>
        <v>12522049</v>
      </c>
      <c r="G221" s="16">
        <f>SUM(G222:G223)</f>
        <v>15425535.49</v>
      </c>
      <c r="H221" s="132">
        <f t="shared" si="22"/>
        <v>123.18699192121034</v>
      </c>
      <c r="I221" s="132">
        <v>25</v>
      </c>
      <c r="J221" s="132">
        <f t="shared" si="20"/>
        <v>97.48707268333253</v>
      </c>
      <c r="K221" s="17">
        <f t="shared" si="21"/>
        <v>154255.3549</v>
      </c>
      <c r="L221" s="156">
        <f>SUM(L222:L223)</f>
        <v>10000</v>
      </c>
    </row>
    <row r="222" spans="1:12" s="1" customFormat="1" ht="12.75">
      <c r="A222" s="18"/>
      <c r="B222" s="19"/>
      <c r="C222" s="28" t="s">
        <v>105</v>
      </c>
      <c r="D222" s="5" t="s">
        <v>152</v>
      </c>
      <c r="E222" s="21">
        <v>110000</v>
      </c>
      <c r="F222" s="21">
        <v>110000</v>
      </c>
      <c r="G222" s="21">
        <v>0</v>
      </c>
      <c r="H222" s="100">
        <f t="shared" si="22"/>
        <v>0</v>
      </c>
      <c r="I222" s="100">
        <v>25</v>
      </c>
      <c r="J222" s="100">
        <f t="shared" si="20"/>
        <v>0</v>
      </c>
      <c r="K222" s="22">
        <f t="shared" si="21"/>
        <v>0</v>
      </c>
      <c r="L222" s="157">
        <v>10000</v>
      </c>
    </row>
    <row r="223" spans="1:12" ht="23.25" customHeight="1">
      <c r="A223" s="18"/>
      <c r="B223" s="19"/>
      <c r="C223" s="28" t="s">
        <v>161</v>
      </c>
      <c r="D223" s="7" t="s">
        <v>168</v>
      </c>
      <c r="E223" s="21">
        <v>15713160</v>
      </c>
      <c r="F223" s="21">
        <v>12412049</v>
      </c>
      <c r="G223" s="21">
        <v>15425535.49</v>
      </c>
      <c r="H223" s="100">
        <f t="shared" si="22"/>
        <v>124.27871892867971</v>
      </c>
      <c r="I223" s="100" t="s">
        <v>194</v>
      </c>
      <c r="J223" s="100">
        <f t="shared" si="20"/>
        <v>98.1695310809538</v>
      </c>
      <c r="K223" s="22" t="s">
        <v>194</v>
      </c>
      <c r="L223" s="157">
        <v>0</v>
      </c>
    </row>
    <row r="224" spans="1:12" ht="12.75">
      <c r="A224" s="48"/>
      <c r="B224" s="24">
        <v>90017</v>
      </c>
      <c r="C224" s="64"/>
      <c r="D224" s="9" t="s">
        <v>77</v>
      </c>
      <c r="E224" s="16">
        <f>SUM(E225:E228)</f>
        <v>299600</v>
      </c>
      <c r="F224" s="16">
        <f>SUM(F225:F228)</f>
        <v>234520</v>
      </c>
      <c r="G224" s="16">
        <f>SUM(G225:G228)</f>
        <v>258843.61</v>
      </c>
      <c r="H224" s="132">
        <f t="shared" si="22"/>
        <v>110.37165700153506</v>
      </c>
      <c r="I224" s="132">
        <v>88.32</v>
      </c>
      <c r="J224" s="132">
        <f t="shared" si="20"/>
        <v>86.39639853137517</v>
      </c>
      <c r="K224" s="17">
        <f>G224*100/L224</f>
        <v>114.5474416899964</v>
      </c>
      <c r="L224" s="156">
        <f>SUM(L225:L228)</f>
        <v>225970.65999999997</v>
      </c>
    </row>
    <row r="225" spans="1:12" ht="12.75">
      <c r="A225" s="65"/>
      <c r="B225" s="19"/>
      <c r="C225" s="38" t="s">
        <v>11</v>
      </c>
      <c r="D225" s="4" t="s">
        <v>128</v>
      </c>
      <c r="E225" s="21">
        <v>243000</v>
      </c>
      <c r="F225" s="21">
        <v>178600</v>
      </c>
      <c r="G225" s="21">
        <v>202972.22</v>
      </c>
      <c r="H225" s="100">
        <f t="shared" si="22"/>
        <v>113.64625979843225</v>
      </c>
      <c r="I225" s="100">
        <v>85.31</v>
      </c>
      <c r="J225" s="100">
        <f t="shared" si="20"/>
        <v>83.52766255144033</v>
      </c>
      <c r="K225" s="22">
        <f>G225*100/L225</f>
        <v>117.19513316113107</v>
      </c>
      <c r="L225" s="157">
        <v>173191.68</v>
      </c>
    </row>
    <row r="226" spans="1:12" ht="12.75">
      <c r="A226" s="18"/>
      <c r="B226" s="19"/>
      <c r="C226" s="28" t="s">
        <v>28</v>
      </c>
      <c r="D226" s="4" t="s">
        <v>29</v>
      </c>
      <c r="E226" s="21">
        <v>5000</v>
      </c>
      <c r="F226" s="21">
        <v>4400</v>
      </c>
      <c r="G226" s="21">
        <v>4349.4</v>
      </c>
      <c r="H226" s="100">
        <f t="shared" si="22"/>
        <v>98.84999999999998</v>
      </c>
      <c r="I226" s="100">
        <v>77.05</v>
      </c>
      <c r="J226" s="100">
        <f t="shared" si="20"/>
        <v>86.98799999999999</v>
      </c>
      <c r="K226" s="22">
        <f>G226*100/L226</f>
        <v>56.4465682241147</v>
      </c>
      <c r="L226" s="157">
        <v>7705.34</v>
      </c>
    </row>
    <row r="227" spans="1:12" ht="12.75">
      <c r="A227" s="18"/>
      <c r="B227" s="19"/>
      <c r="C227" s="26" t="s">
        <v>12</v>
      </c>
      <c r="D227" s="5" t="s">
        <v>13</v>
      </c>
      <c r="E227" s="21">
        <v>51600</v>
      </c>
      <c r="F227" s="21">
        <v>51520</v>
      </c>
      <c r="G227" s="21">
        <v>51521.99</v>
      </c>
      <c r="H227" s="100">
        <f>G227*100/F227</f>
        <v>100.00386257763975</v>
      </c>
      <c r="I227" s="100">
        <v>105.56</v>
      </c>
      <c r="J227" s="100">
        <f>G227*100/E227</f>
        <v>99.84881782945736</v>
      </c>
      <c r="K227" s="22">
        <f>G227*100/L227</f>
        <v>122.02005011344207</v>
      </c>
      <c r="L227" s="157">
        <v>42224.2</v>
      </c>
    </row>
    <row r="228" spans="1:12" ht="12.75">
      <c r="A228" s="18"/>
      <c r="B228" s="19"/>
      <c r="C228" s="26" t="s">
        <v>103</v>
      </c>
      <c r="D228" s="5" t="s">
        <v>104</v>
      </c>
      <c r="E228" s="21">
        <v>0</v>
      </c>
      <c r="F228" s="21">
        <v>0</v>
      </c>
      <c r="G228" s="21">
        <v>0</v>
      </c>
      <c r="H228" s="100" t="s">
        <v>194</v>
      </c>
      <c r="I228" s="100">
        <v>99.98</v>
      </c>
      <c r="J228" s="100" t="s">
        <v>194</v>
      </c>
      <c r="K228" s="22">
        <f>G228*100/L228</f>
        <v>0</v>
      </c>
      <c r="L228" s="157">
        <v>2849.44</v>
      </c>
    </row>
    <row r="229" spans="1:12" ht="23.25" customHeight="1">
      <c r="A229" s="48"/>
      <c r="B229" s="24">
        <v>90019</v>
      </c>
      <c r="C229" s="64"/>
      <c r="D229" s="8" t="s">
        <v>167</v>
      </c>
      <c r="E229" s="16">
        <f>SUM(E230:E232)</f>
        <v>3202475</v>
      </c>
      <c r="F229" s="16">
        <f>SUM(F230:F232)</f>
        <v>2269341</v>
      </c>
      <c r="G229" s="16">
        <f>SUM(G230:G232)</f>
        <v>3278720.4400000004</v>
      </c>
      <c r="H229" s="132">
        <f t="shared" si="22"/>
        <v>144.47896724203196</v>
      </c>
      <c r="I229" s="132" t="s">
        <v>194</v>
      </c>
      <c r="J229" s="132">
        <f t="shared" si="20"/>
        <v>102.3808285778968</v>
      </c>
      <c r="K229" s="17" t="s">
        <v>194</v>
      </c>
      <c r="L229" s="156">
        <f>SUM(L230:L232)</f>
        <v>0</v>
      </c>
    </row>
    <row r="230" spans="1:12" ht="12.75">
      <c r="A230" s="65"/>
      <c r="B230" s="19"/>
      <c r="C230" s="38" t="s">
        <v>18</v>
      </c>
      <c r="D230" s="4" t="s">
        <v>19</v>
      </c>
      <c r="E230" s="21">
        <v>1900000</v>
      </c>
      <c r="F230" s="21">
        <v>1554866</v>
      </c>
      <c r="G230" s="21">
        <v>1975676.57</v>
      </c>
      <c r="H230" s="100">
        <f t="shared" si="22"/>
        <v>127.06410520263482</v>
      </c>
      <c r="I230" s="100" t="s">
        <v>194</v>
      </c>
      <c r="J230" s="100">
        <f t="shared" si="20"/>
        <v>103.98297736842105</v>
      </c>
      <c r="K230" s="22" t="s">
        <v>194</v>
      </c>
      <c r="L230" s="157">
        <v>0</v>
      </c>
    </row>
    <row r="231" spans="1:12" ht="12.75">
      <c r="A231" s="18"/>
      <c r="B231" s="19"/>
      <c r="C231" s="28" t="s">
        <v>12</v>
      </c>
      <c r="D231" s="4" t="s">
        <v>13</v>
      </c>
      <c r="E231" s="21">
        <v>1302000</v>
      </c>
      <c r="F231" s="21">
        <v>714000</v>
      </c>
      <c r="G231" s="21">
        <v>1302568.87</v>
      </c>
      <c r="H231" s="100">
        <f>G231*100/F231</f>
        <v>182.4326148459384</v>
      </c>
      <c r="I231" s="100" t="s">
        <v>194</v>
      </c>
      <c r="J231" s="100">
        <f>G231*100/E231</f>
        <v>100.0436920122888</v>
      </c>
      <c r="K231" s="22" t="s">
        <v>194</v>
      </c>
      <c r="L231" s="157">
        <v>0</v>
      </c>
    </row>
    <row r="232" spans="1:12" ht="22.5">
      <c r="A232" s="18"/>
      <c r="B232" s="19"/>
      <c r="C232" s="28" t="s">
        <v>78</v>
      </c>
      <c r="D232" s="7" t="s">
        <v>165</v>
      </c>
      <c r="E232" s="21">
        <v>475</v>
      </c>
      <c r="F232" s="21">
        <v>475</v>
      </c>
      <c r="G232" s="21">
        <v>475</v>
      </c>
      <c r="H232" s="100">
        <f t="shared" si="22"/>
        <v>100</v>
      </c>
      <c r="I232" s="100" t="s">
        <v>194</v>
      </c>
      <c r="J232" s="100">
        <f t="shared" si="20"/>
        <v>100</v>
      </c>
      <c r="K232" s="22" t="s">
        <v>194</v>
      </c>
      <c r="L232" s="157">
        <v>0</v>
      </c>
    </row>
    <row r="233" spans="1:12" ht="22.5">
      <c r="A233" s="14"/>
      <c r="B233" s="24">
        <v>90020</v>
      </c>
      <c r="C233" s="15"/>
      <c r="D233" s="8" t="s">
        <v>150</v>
      </c>
      <c r="E233" s="16">
        <f>E234</f>
        <v>30000</v>
      </c>
      <c r="F233" s="16">
        <f>F234</f>
        <v>25000</v>
      </c>
      <c r="G233" s="16">
        <f>G234</f>
        <v>6901.36</v>
      </c>
      <c r="H233" s="132">
        <f aca="true" t="shared" si="23" ref="H233:H257">G233*100/F233</f>
        <v>27.60544</v>
      </c>
      <c r="I233" s="132">
        <v>18.28</v>
      </c>
      <c r="J233" s="132">
        <f t="shared" si="20"/>
        <v>23.004533333333335</v>
      </c>
      <c r="K233" s="17">
        <f>G233*100/L233</f>
        <v>127.6077703364853</v>
      </c>
      <c r="L233" s="156">
        <f>L234</f>
        <v>5408.26</v>
      </c>
    </row>
    <row r="234" spans="1:12" ht="12.75">
      <c r="A234" s="18"/>
      <c r="B234" s="27"/>
      <c r="C234" s="39" t="s">
        <v>79</v>
      </c>
      <c r="D234" s="4" t="s">
        <v>80</v>
      </c>
      <c r="E234" s="21">
        <v>30000</v>
      </c>
      <c r="F234" s="21">
        <v>25000</v>
      </c>
      <c r="G234" s="21">
        <v>6901.36</v>
      </c>
      <c r="H234" s="100">
        <f t="shared" si="23"/>
        <v>27.60544</v>
      </c>
      <c r="I234" s="100">
        <v>18.28</v>
      </c>
      <c r="J234" s="100">
        <f t="shared" si="20"/>
        <v>23.004533333333335</v>
      </c>
      <c r="K234" s="22">
        <f>G234*100/L234</f>
        <v>127.6077703364853</v>
      </c>
      <c r="L234" s="157">
        <v>5408.26</v>
      </c>
    </row>
    <row r="235" spans="1:12" ht="12.75">
      <c r="A235" s="14"/>
      <c r="B235" s="24">
        <v>90095</v>
      </c>
      <c r="C235" s="64"/>
      <c r="D235" s="9" t="s">
        <v>6</v>
      </c>
      <c r="E235" s="16">
        <f>SUM(E236:E238)</f>
        <v>93480</v>
      </c>
      <c r="F235" s="16">
        <f>SUM(F236:F238)</f>
        <v>93480</v>
      </c>
      <c r="G235" s="16">
        <f>SUM(G236:G238)</f>
        <v>634085.55</v>
      </c>
      <c r="H235" s="132">
        <f t="shared" si="23"/>
        <v>678.311456996149</v>
      </c>
      <c r="I235" s="132">
        <v>82.86</v>
      </c>
      <c r="J235" s="132">
        <f t="shared" si="20"/>
        <v>678.311456996149</v>
      </c>
      <c r="K235" s="17">
        <f>G235*100/L235</f>
        <v>844.6435246028514</v>
      </c>
      <c r="L235" s="156">
        <f>SUM(L236:L238)</f>
        <v>75071.38</v>
      </c>
    </row>
    <row r="236" spans="1:12" ht="21.75" customHeight="1">
      <c r="A236" s="18"/>
      <c r="B236" s="27"/>
      <c r="C236" s="28" t="s">
        <v>81</v>
      </c>
      <c r="D236" s="7" t="s">
        <v>98</v>
      </c>
      <c r="E236" s="21">
        <v>83480</v>
      </c>
      <c r="F236" s="21">
        <v>83480</v>
      </c>
      <c r="G236" s="21">
        <v>624085.55</v>
      </c>
      <c r="H236" s="100">
        <f t="shared" si="23"/>
        <v>747.5869070436033</v>
      </c>
      <c r="I236" s="100">
        <v>106.33</v>
      </c>
      <c r="J236" s="100">
        <f>G236*100/E236</f>
        <v>747.5869070436033</v>
      </c>
      <c r="K236" s="22">
        <f>G236*100/L236</f>
        <v>831.3228689814947</v>
      </c>
      <c r="L236" s="157">
        <v>75071.38</v>
      </c>
    </row>
    <row r="237" spans="1:12" ht="13.5" customHeight="1">
      <c r="A237" s="18"/>
      <c r="B237" s="27"/>
      <c r="C237" s="28" t="s">
        <v>105</v>
      </c>
      <c r="D237" s="7" t="s">
        <v>152</v>
      </c>
      <c r="E237" s="21">
        <v>10000</v>
      </c>
      <c r="F237" s="21">
        <v>10000</v>
      </c>
      <c r="G237" s="21">
        <v>10000</v>
      </c>
      <c r="H237" s="100">
        <f t="shared" si="23"/>
        <v>100</v>
      </c>
      <c r="I237" s="100">
        <v>0</v>
      </c>
      <c r="J237" s="100">
        <f>G237*100/E237</f>
        <v>100</v>
      </c>
      <c r="K237" s="22" t="s">
        <v>194</v>
      </c>
      <c r="L237" s="157">
        <v>0</v>
      </c>
    </row>
    <row r="238" spans="1:12" ht="21.75" customHeight="1">
      <c r="A238" s="18"/>
      <c r="B238" s="27"/>
      <c r="C238" s="28" t="s">
        <v>161</v>
      </c>
      <c r="D238" s="7" t="s">
        <v>168</v>
      </c>
      <c r="E238" s="21">
        <v>0</v>
      </c>
      <c r="F238" s="21">
        <v>0</v>
      </c>
      <c r="G238" s="21">
        <v>0</v>
      </c>
      <c r="H238" s="100" t="s">
        <v>194</v>
      </c>
      <c r="I238" s="100" t="s">
        <v>194</v>
      </c>
      <c r="J238" s="100" t="s">
        <v>194</v>
      </c>
      <c r="K238" s="22" t="s">
        <v>194</v>
      </c>
      <c r="L238" s="157">
        <v>0</v>
      </c>
    </row>
    <row r="239" spans="1:12" ht="13.5" customHeight="1">
      <c r="A239" s="23">
        <v>921</v>
      </c>
      <c r="B239" s="41"/>
      <c r="C239" s="42"/>
      <c r="D239" s="78" t="s">
        <v>123</v>
      </c>
      <c r="E239" s="12">
        <f>E240+E242+E245</f>
        <v>194000</v>
      </c>
      <c r="F239" s="12">
        <f>F240+F242+F245</f>
        <v>188000</v>
      </c>
      <c r="G239" s="12">
        <f>G240+G242+G245</f>
        <v>164000</v>
      </c>
      <c r="H239" s="133">
        <f t="shared" si="23"/>
        <v>87.23404255319149</v>
      </c>
      <c r="I239" s="133">
        <v>83.66</v>
      </c>
      <c r="J239" s="133">
        <f t="shared" si="20"/>
        <v>84.5360824742268</v>
      </c>
      <c r="K239" s="13">
        <f>G239*100/L239</f>
        <v>128.125</v>
      </c>
      <c r="L239" s="159">
        <f>L240+L242+L245</f>
        <v>128000</v>
      </c>
    </row>
    <row r="240" spans="1:12" ht="12.75">
      <c r="A240" s="14"/>
      <c r="B240" s="66">
        <v>92116</v>
      </c>
      <c r="C240" s="67"/>
      <c r="D240" s="9" t="s">
        <v>82</v>
      </c>
      <c r="E240" s="16">
        <f>SUM(E241)</f>
        <v>180000</v>
      </c>
      <c r="F240" s="16">
        <f>SUM(F241)</f>
        <v>180000</v>
      </c>
      <c r="G240" s="16">
        <f>SUM(G241)</f>
        <v>150000</v>
      </c>
      <c r="H240" s="132">
        <f t="shared" si="23"/>
        <v>83.33333333333333</v>
      </c>
      <c r="I240" s="132">
        <v>83.33</v>
      </c>
      <c r="J240" s="132">
        <f t="shared" si="20"/>
        <v>83.33333333333333</v>
      </c>
      <c r="K240" s="17">
        <f>G240*100/L240</f>
        <v>120</v>
      </c>
      <c r="L240" s="156">
        <f>SUM(L241)</f>
        <v>125000</v>
      </c>
    </row>
    <row r="241" spans="1:12" ht="12.75">
      <c r="A241" s="18"/>
      <c r="B241" s="27"/>
      <c r="C241" s="28">
        <v>2320</v>
      </c>
      <c r="D241" s="4" t="s">
        <v>152</v>
      </c>
      <c r="E241" s="21">
        <v>180000</v>
      </c>
      <c r="F241" s="21">
        <v>180000</v>
      </c>
      <c r="G241" s="21">
        <v>150000</v>
      </c>
      <c r="H241" s="100">
        <f t="shared" si="23"/>
        <v>83.33333333333333</v>
      </c>
      <c r="I241" s="100">
        <v>83.33</v>
      </c>
      <c r="J241" s="100">
        <f t="shared" si="20"/>
        <v>83.33333333333333</v>
      </c>
      <c r="K241" s="22">
        <f>G241*100/L241</f>
        <v>120</v>
      </c>
      <c r="L241" s="157">
        <v>125000</v>
      </c>
    </row>
    <row r="242" spans="1:12" ht="12.75">
      <c r="A242" s="14"/>
      <c r="B242" s="24">
        <v>92120</v>
      </c>
      <c r="C242" s="15"/>
      <c r="D242" s="9" t="s">
        <v>114</v>
      </c>
      <c r="E242" s="16">
        <f>SUM(E243:E244)</f>
        <v>6000</v>
      </c>
      <c r="F242" s="16">
        <f>SUM(F243:F244)</f>
        <v>0</v>
      </c>
      <c r="G242" s="16">
        <f>SUM(G243:G244)</f>
        <v>6000</v>
      </c>
      <c r="H242" s="132" t="s">
        <v>194</v>
      </c>
      <c r="I242" s="132">
        <v>100</v>
      </c>
      <c r="J242" s="132">
        <f t="shared" si="20"/>
        <v>100</v>
      </c>
      <c r="K242" s="17">
        <f>G242*100/L242</f>
        <v>200</v>
      </c>
      <c r="L242" s="156">
        <f>SUM(L243:L244)</f>
        <v>3000</v>
      </c>
    </row>
    <row r="243" spans="1:12" s="1" customFormat="1" ht="12.75">
      <c r="A243" s="18"/>
      <c r="B243" s="19"/>
      <c r="C243" s="28" t="s">
        <v>197</v>
      </c>
      <c r="D243" s="4" t="s">
        <v>179</v>
      </c>
      <c r="E243" s="21">
        <v>6000</v>
      </c>
      <c r="F243" s="21">
        <v>0</v>
      </c>
      <c r="G243" s="21">
        <v>6000</v>
      </c>
      <c r="H243" s="100" t="s">
        <v>194</v>
      </c>
      <c r="I243" s="100">
        <v>100</v>
      </c>
      <c r="J243" s="100">
        <f t="shared" si="20"/>
        <v>100</v>
      </c>
      <c r="K243" s="22">
        <f>G243*100/L243</f>
        <v>200</v>
      </c>
      <c r="L243" s="157">
        <v>3000</v>
      </c>
    </row>
    <row r="244" spans="1:12" ht="23.25" customHeight="1">
      <c r="A244" s="18"/>
      <c r="B244" s="19"/>
      <c r="C244" s="26" t="s">
        <v>161</v>
      </c>
      <c r="D244" s="7" t="s">
        <v>168</v>
      </c>
      <c r="E244" s="21">
        <v>0</v>
      </c>
      <c r="F244" s="21">
        <v>0</v>
      </c>
      <c r="G244" s="21">
        <v>0</v>
      </c>
      <c r="H244" s="100" t="s">
        <v>194</v>
      </c>
      <c r="I244" s="100" t="s">
        <v>194</v>
      </c>
      <c r="J244" s="100" t="s">
        <v>194</v>
      </c>
      <c r="K244" s="22" t="s">
        <v>194</v>
      </c>
      <c r="L244" s="157">
        <v>0</v>
      </c>
    </row>
    <row r="245" spans="1:12" ht="12.75">
      <c r="A245" s="14"/>
      <c r="B245" s="24">
        <v>92195</v>
      </c>
      <c r="C245" s="15"/>
      <c r="D245" s="9" t="s">
        <v>6</v>
      </c>
      <c r="E245" s="16">
        <f>SUM(E246)</f>
        <v>8000</v>
      </c>
      <c r="F245" s="16">
        <f>SUM(F246)</f>
        <v>8000</v>
      </c>
      <c r="G245" s="16">
        <f>SUM(G246)</f>
        <v>8000</v>
      </c>
      <c r="H245" s="132">
        <f t="shared" si="23"/>
        <v>100</v>
      </c>
      <c r="I245" s="132" t="s">
        <v>194</v>
      </c>
      <c r="J245" s="132">
        <f t="shared" si="20"/>
        <v>100</v>
      </c>
      <c r="K245" s="17" t="s">
        <v>194</v>
      </c>
      <c r="L245" s="156">
        <f>SUM(L246)</f>
        <v>0</v>
      </c>
    </row>
    <row r="246" spans="1:12" ht="12.75">
      <c r="A246" s="18"/>
      <c r="B246" s="27"/>
      <c r="C246" s="28" t="s">
        <v>12</v>
      </c>
      <c r="D246" s="4" t="s">
        <v>13</v>
      </c>
      <c r="E246" s="21">
        <v>8000</v>
      </c>
      <c r="F246" s="21">
        <v>8000</v>
      </c>
      <c r="G246" s="21">
        <v>8000</v>
      </c>
      <c r="H246" s="100">
        <f t="shared" si="23"/>
        <v>100</v>
      </c>
      <c r="I246" s="100" t="s">
        <v>194</v>
      </c>
      <c r="J246" s="100">
        <f t="shared" si="20"/>
        <v>100</v>
      </c>
      <c r="K246" s="22" t="s">
        <v>194</v>
      </c>
      <c r="L246" s="157">
        <v>0</v>
      </c>
    </row>
    <row r="247" spans="1:12" ht="12.75">
      <c r="A247" s="23">
        <v>926</v>
      </c>
      <c r="B247" s="41"/>
      <c r="C247" s="42"/>
      <c r="D247" s="70" t="s">
        <v>83</v>
      </c>
      <c r="E247" s="12">
        <f>E248+E252+E255</f>
        <v>2362000</v>
      </c>
      <c r="F247" s="12">
        <f>F248+F252+F255</f>
        <v>1602612</v>
      </c>
      <c r="G247" s="12">
        <f>G248+G252+G255</f>
        <v>58000</v>
      </c>
      <c r="H247" s="133">
        <f t="shared" si="23"/>
        <v>3.6190918325833077</v>
      </c>
      <c r="I247" s="133">
        <v>62.86</v>
      </c>
      <c r="J247" s="133">
        <f t="shared" si="20"/>
        <v>2.4555461473327687</v>
      </c>
      <c r="K247" s="13">
        <f>G247*100/L247</f>
        <v>3.55332995660796</v>
      </c>
      <c r="L247" s="159">
        <f>L248+L252+L255</f>
        <v>1632271.72</v>
      </c>
    </row>
    <row r="248" spans="1:12" ht="12.75">
      <c r="A248" s="49"/>
      <c r="B248" s="50">
        <v>92601</v>
      </c>
      <c r="C248" s="51"/>
      <c r="D248" s="75" t="s">
        <v>93</v>
      </c>
      <c r="E248" s="52">
        <f>SUM(E249:E251)</f>
        <v>2312000</v>
      </c>
      <c r="F248" s="52">
        <f>SUM(F249:F251)</f>
        <v>1552612</v>
      </c>
      <c r="G248" s="52">
        <f>SUM(G249:G251)</f>
        <v>8000</v>
      </c>
      <c r="H248" s="132">
        <f t="shared" si="23"/>
        <v>0.5152607348133339</v>
      </c>
      <c r="I248" s="132">
        <v>62.43</v>
      </c>
      <c r="J248" s="132">
        <f t="shared" si="20"/>
        <v>0.3460207612456747</v>
      </c>
      <c r="K248" s="17">
        <f>G248*100/L248</f>
        <v>0.4992910940224296</v>
      </c>
      <c r="L248" s="156">
        <f>SUM(L249:L251)</f>
        <v>1602271.72</v>
      </c>
    </row>
    <row r="249" spans="1:12" s="1" customFormat="1" ht="12.75">
      <c r="A249" s="56"/>
      <c r="B249" s="62"/>
      <c r="C249" s="54" t="s">
        <v>105</v>
      </c>
      <c r="D249" s="99" t="s">
        <v>152</v>
      </c>
      <c r="E249" s="55">
        <v>8000</v>
      </c>
      <c r="F249" s="55">
        <v>8000</v>
      </c>
      <c r="G249" s="55">
        <v>8000</v>
      </c>
      <c r="H249" s="100">
        <f t="shared" si="23"/>
        <v>100</v>
      </c>
      <c r="I249" s="100" t="s">
        <v>194</v>
      </c>
      <c r="J249" s="100">
        <f>G249*100/E249</f>
        <v>100</v>
      </c>
      <c r="K249" s="22" t="s">
        <v>194</v>
      </c>
      <c r="L249" s="157">
        <v>0</v>
      </c>
    </row>
    <row r="250" spans="1:12" ht="33.75">
      <c r="A250" s="56"/>
      <c r="B250" s="62"/>
      <c r="C250" s="54" t="s">
        <v>97</v>
      </c>
      <c r="D250" s="7" t="s">
        <v>153</v>
      </c>
      <c r="E250" s="55">
        <v>1994000</v>
      </c>
      <c r="F250" s="55">
        <v>1345612</v>
      </c>
      <c r="G250" s="55">
        <v>0</v>
      </c>
      <c r="H250" s="100">
        <f t="shared" si="23"/>
        <v>0</v>
      </c>
      <c r="I250" s="100">
        <v>71.73</v>
      </c>
      <c r="J250" s="100">
        <f t="shared" si="20"/>
        <v>0</v>
      </c>
      <c r="K250" s="22">
        <f>G250*100/L250</f>
        <v>0</v>
      </c>
      <c r="L250" s="157">
        <v>1602271.72</v>
      </c>
    </row>
    <row r="251" spans="1:12" ht="12.75">
      <c r="A251" s="56"/>
      <c r="B251" s="62"/>
      <c r="C251" s="68" t="s">
        <v>92</v>
      </c>
      <c r="D251" s="4" t="s">
        <v>152</v>
      </c>
      <c r="E251" s="55">
        <v>310000</v>
      </c>
      <c r="F251" s="55">
        <v>199000</v>
      </c>
      <c r="G251" s="55">
        <v>0</v>
      </c>
      <c r="H251" s="100">
        <f t="shared" si="23"/>
        <v>0</v>
      </c>
      <c r="I251" s="100">
        <v>0</v>
      </c>
      <c r="J251" s="100">
        <f t="shared" si="20"/>
        <v>0</v>
      </c>
      <c r="K251" s="22" t="s">
        <v>194</v>
      </c>
      <c r="L251" s="157">
        <v>0</v>
      </c>
    </row>
    <row r="252" spans="1:12" ht="12.75">
      <c r="A252" s="49"/>
      <c r="B252" s="50">
        <v>92604</v>
      </c>
      <c r="C252" s="15"/>
      <c r="D252" s="9" t="s">
        <v>84</v>
      </c>
      <c r="E252" s="16">
        <f>E253+E254</f>
        <v>50000</v>
      </c>
      <c r="F252" s="16">
        <f>F253+F254</f>
        <v>50000</v>
      </c>
      <c r="G252" s="16">
        <f>G253+G254</f>
        <v>50000</v>
      </c>
      <c r="H252" s="132">
        <f t="shared" si="23"/>
        <v>100</v>
      </c>
      <c r="I252" s="132" t="s">
        <v>194</v>
      </c>
      <c r="J252" s="132">
        <f t="shared" si="20"/>
        <v>100</v>
      </c>
      <c r="K252" s="17" t="s">
        <v>194</v>
      </c>
      <c r="L252" s="156">
        <f>L253+L254</f>
        <v>0</v>
      </c>
    </row>
    <row r="253" spans="1:12" ht="12.75">
      <c r="A253" s="49"/>
      <c r="B253" s="53"/>
      <c r="C253" s="28" t="s">
        <v>161</v>
      </c>
      <c r="D253" s="4" t="s">
        <v>152</v>
      </c>
      <c r="E253" s="69">
        <v>0</v>
      </c>
      <c r="F253" s="69">
        <v>0</v>
      </c>
      <c r="G253" s="21">
        <v>0</v>
      </c>
      <c r="H253" s="100" t="s">
        <v>194</v>
      </c>
      <c r="I253" s="100" t="s">
        <v>194</v>
      </c>
      <c r="J253" s="100" t="s">
        <v>194</v>
      </c>
      <c r="K253" s="22" t="s">
        <v>194</v>
      </c>
      <c r="L253" s="157">
        <v>0</v>
      </c>
    </row>
    <row r="254" spans="1:12" ht="12.75">
      <c r="A254" s="49"/>
      <c r="B254" s="53"/>
      <c r="C254" s="28" t="s">
        <v>97</v>
      </c>
      <c r="D254" s="4" t="s">
        <v>192</v>
      </c>
      <c r="E254" s="69">
        <v>50000</v>
      </c>
      <c r="F254" s="69">
        <v>50000</v>
      </c>
      <c r="G254" s="21">
        <v>50000</v>
      </c>
      <c r="H254" s="100">
        <f t="shared" si="23"/>
        <v>100</v>
      </c>
      <c r="I254" s="100" t="s">
        <v>194</v>
      </c>
      <c r="J254" s="100">
        <f t="shared" si="20"/>
        <v>100</v>
      </c>
      <c r="K254" s="22" t="s">
        <v>194</v>
      </c>
      <c r="L254" s="157">
        <v>0</v>
      </c>
    </row>
    <row r="255" spans="1:12" s="121" customFormat="1" ht="11.25">
      <c r="A255" s="49"/>
      <c r="B255" s="123">
        <v>92695</v>
      </c>
      <c r="C255" s="114"/>
      <c r="D255" s="103" t="s">
        <v>6</v>
      </c>
      <c r="E255" s="115">
        <f>E256</f>
        <v>0</v>
      </c>
      <c r="F255" s="115">
        <f>F256</f>
        <v>0</v>
      </c>
      <c r="G255" s="115">
        <f>G256</f>
        <v>0</v>
      </c>
      <c r="H255" s="132" t="s">
        <v>194</v>
      </c>
      <c r="I255" s="132">
        <v>100</v>
      </c>
      <c r="J255" s="132" t="s">
        <v>194</v>
      </c>
      <c r="K255" s="117">
        <f>G255*100/L255</f>
        <v>0</v>
      </c>
      <c r="L255" s="156">
        <f>L256</f>
        <v>30000</v>
      </c>
    </row>
    <row r="256" spans="1:12" s="2" customFormat="1" ht="11.25">
      <c r="A256" s="56"/>
      <c r="B256" s="56"/>
      <c r="C256" s="118" t="s">
        <v>105</v>
      </c>
      <c r="D256" s="122" t="s">
        <v>179</v>
      </c>
      <c r="E256" s="94">
        <v>0</v>
      </c>
      <c r="F256" s="94">
        <v>0</v>
      </c>
      <c r="G256" s="94">
        <v>0</v>
      </c>
      <c r="H256" s="100" t="s">
        <v>194</v>
      </c>
      <c r="I256" s="100">
        <v>100</v>
      </c>
      <c r="J256" s="100" t="s">
        <v>194</v>
      </c>
      <c r="K256" s="120">
        <f>G256*100/L256</f>
        <v>0</v>
      </c>
      <c r="L256" s="157">
        <v>30000</v>
      </c>
    </row>
    <row r="257" spans="1:12" ht="29.25" customHeight="1">
      <c r="A257" s="48"/>
      <c r="B257" s="40"/>
      <c r="C257" s="138" t="s">
        <v>85</v>
      </c>
      <c r="D257" s="139"/>
      <c r="E257" s="12">
        <f>E4+E7+E25+E40+E43+E59+E69+E73+E113+E126+E146+E159+E203+E215+E218+E239+E247</f>
        <v>204181067</v>
      </c>
      <c r="F257" s="12">
        <f>F4+F7+F25+F40+F43+F59+F69+F73+F113+F126+F146+F159+F203+F215+F218+F239+F247</f>
        <v>169789030</v>
      </c>
      <c r="G257" s="12">
        <f>G4+G7+G25+G40+G43+G59+G69+G73+G113+G126+G146+G159+G203+G215+G218+G239+G247</f>
        <v>173671428.85</v>
      </c>
      <c r="H257" s="133">
        <f t="shared" si="23"/>
        <v>102.2866017021241</v>
      </c>
      <c r="I257" s="133">
        <v>81.54</v>
      </c>
      <c r="J257" s="133">
        <f t="shared" si="20"/>
        <v>85.05755768726588</v>
      </c>
      <c r="K257" s="13">
        <f>G257*100/L257</f>
        <v>119.0886350137732</v>
      </c>
      <c r="L257" s="159">
        <f>L4+L7+L25+L40+L43+L59+L69+L73+L113+L126+L146+L159+L203+L215+L218+L239+L247</f>
        <v>145833755.53</v>
      </c>
    </row>
    <row r="258" spans="11:12" ht="12.75">
      <c r="K258" s="93"/>
      <c r="L258" s="167"/>
    </row>
    <row r="259" spans="11:12" ht="12.75">
      <c r="K259" s="93"/>
      <c r="L259" s="167"/>
    </row>
    <row r="260" spans="11:12" ht="12.75">
      <c r="K260" s="93"/>
      <c r="L260" s="167"/>
    </row>
    <row r="261" spans="11:12" ht="12.75">
      <c r="K261" s="93"/>
      <c r="L261" s="167"/>
    </row>
    <row r="262" spans="11:12" ht="12.75">
      <c r="K262" s="93"/>
      <c r="L262" s="167"/>
    </row>
    <row r="263" spans="11:12" ht="12.75">
      <c r="K263" s="93"/>
      <c r="L263" s="167"/>
    </row>
    <row r="264" spans="11:12" ht="12.75">
      <c r="K264" s="93"/>
      <c r="L264" s="167"/>
    </row>
    <row r="265" spans="11:12" ht="12.75">
      <c r="K265" s="93"/>
      <c r="L265" s="167"/>
    </row>
    <row r="266" spans="11:12" ht="12.75">
      <c r="K266" s="93"/>
      <c r="L266" s="167"/>
    </row>
    <row r="267" spans="11:12" ht="12.75">
      <c r="K267" s="93"/>
      <c r="L267" s="167"/>
    </row>
    <row r="268" spans="11:12" ht="12.75">
      <c r="K268" s="93"/>
      <c r="L268" s="167"/>
    </row>
    <row r="269" spans="11:12" ht="12.75">
      <c r="K269" s="93"/>
      <c r="L269" s="167"/>
    </row>
    <row r="270" spans="11:12" ht="12.75">
      <c r="K270" s="93"/>
      <c r="L270" s="167"/>
    </row>
    <row r="271" spans="11:12" ht="12.75">
      <c r="K271" s="93"/>
      <c r="L271" s="167"/>
    </row>
    <row r="272" spans="11:12" ht="12.75">
      <c r="K272" s="93"/>
      <c r="L272" s="167"/>
    </row>
    <row r="273" spans="11:12" ht="12.75">
      <c r="K273" s="93"/>
      <c r="L273" s="167"/>
    </row>
    <row r="274" spans="11:12" ht="12.75">
      <c r="K274" s="93"/>
      <c r="L274" s="167"/>
    </row>
    <row r="275" spans="11:12" ht="12.75">
      <c r="K275" s="93"/>
      <c r="L275" s="167"/>
    </row>
    <row r="276" spans="11:12" ht="12.75">
      <c r="K276" s="93"/>
      <c r="L276" s="167"/>
    </row>
    <row r="277" spans="11:12" ht="12.75">
      <c r="K277" s="93"/>
      <c r="L277" s="167"/>
    </row>
    <row r="278" spans="11:12" ht="12.75">
      <c r="K278" s="93"/>
      <c r="L278" s="167"/>
    </row>
    <row r="279" spans="11:12" ht="12.75">
      <c r="K279" s="93"/>
      <c r="L279" s="167"/>
    </row>
    <row r="280" spans="11:12" ht="12.75">
      <c r="K280" s="93"/>
      <c r="L280" s="167"/>
    </row>
    <row r="281" spans="11:12" ht="12.75">
      <c r="K281" s="93"/>
      <c r="L281" s="167"/>
    </row>
    <row r="282" spans="11:12" ht="12.75">
      <c r="K282" s="93"/>
      <c r="L282" s="167"/>
    </row>
    <row r="283" spans="11:12" ht="12.75">
      <c r="K283" s="93"/>
      <c r="L283" s="167"/>
    </row>
    <row r="284" spans="11:12" ht="12.75">
      <c r="K284" s="93"/>
      <c r="L284" s="167"/>
    </row>
    <row r="285" spans="11:12" ht="12.75">
      <c r="K285" s="93"/>
      <c r="L285" s="167"/>
    </row>
    <row r="286" spans="11:12" ht="12.75">
      <c r="K286" s="93"/>
      <c r="L286" s="167"/>
    </row>
    <row r="287" spans="11:12" ht="12.75">
      <c r="K287" s="93"/>
      <c r="L287" s="167"/>
    </row>
    <row r="288" spans="11:12" ht="12.75">
      <c r="K288" s="93"/>
      <c r="L288" s="167"/>
    </row>
    <row r="289" spans="11:12" ht="12.75">
      <c r="K289" s="93"/>
      <c r="L289" s="167"/>
    </row>
    <row r="290" spans="11:12" ht="12.75">
      <c r="K290" s="93"/>
      <c r="L290" s="167"/>
    </row>
    <row r="291" spans="11:12" ht="12.75">
      <c r="K291" s="93"/>
      <c r="L291" s="167"/>
    </row>
    <row r="292" spans="11:12" ht="12.75">
      <c r="K292" s="93"/>
      <c r="L292" s="167"/>
    </row>
    <row r="293" spans="11:12" ht="12.75">
      <c r="K293" s="93"/>
      <c r="L293" s="167"/>
    </row>
    <row r="294" spans="11:12" ht="12.75">
      <c r="K294" s="93"/>
      <c r="L294" s="167"/>
    </row>
    <row r="295" spans="11:12" ht="12.75">
      <c r="K295" s="93"/>
      <c r="L295" s="167"/>
    </row>
    <row r="296" spans="11:12" ht="12.75">
      <c r="K296" s="93"/>
      <c r="L296" s="167"/>
    </row>
    <row r="297" spans="11:12" ht="12.75">
      <c r="K297" s="93"/>
      <c r="L297" s="167"/>
    </row>
    <row r="298" spans="11:12" ht="12.75">
      <c r="K298" s="93"/>
      <c r="L298" s="167"/>
    </row>
    <row r="299" spans="11:12" ht="12.75">
      <c r="K299" s="93"/>
      <c r="L299" s="167"/>
    </row>
    <row r="300" spans="11:12" ht="12.75">
      <c r="K300" s="93"/>
      <c r="L300" s="167"/>
    </row>
    <row r="301" spans="11:12" ht="12.75">
      <c r="K301" s="93"/>
      <c r="L301" s="167"/>
    </row>
    <row r="302" spans="11:12" ht="12.75">
      <c r="K302" s="93"/>
      <c r="L302" s="167"/>
    </row>
    <row r="303" spans="11:12" ht="12.75">
      <c r="K303" s="93"/>
      <c r="L303" s="167"/>
    </row>
    <row r="304" spans="11:12" ht="12.75">
      <c r="K304" s="93"/>
      <c r="L304" s="167"/>
    </row>
    <row r="305" spans="11:12" ht="12.75">
      <c r="K305" s="93"/>
      <c r="L305" s="167"/>
    </row>
    <row r="306" spans="11:12" ht="12.75">
      <c r="K306" s="93"/>
      <c r="L306" s="167"/>
    </row>
    <row r="307" spans="11:12" ht="12.75">
      <c r="K307" s="93"/>
      <c r="L307" s="167"/>
    </row>
    <row r="308" spans="11:12" ht="12.75">
      <c r="K308" s="93"/>
      <c r="L308" s="167"/>
    </row>
    <row r="309" spans="11:12" ht="12.75">
      <c r="K309" s="93"/>
      <c r="L309" s="167"/>
    </row>
    <row r="310" spans="11:12" ht="12.75">
      <c r="K310" s="93"/>
      <c r="L310" s="167"/>
    </row>
    <row r="311" spans="11:12" ht="12.75">
      <c r="K311" s="93"/>
      <c r="L311" s="167"/>
    </row>
    <row r="312" spans="11:12" ht="12.75">
      <c r="K312" s="93"/>
      <c r="L312" s="167"/>
    </row>
    <row r="313" spans="11:12" ht="12.75">
      <c r="K313" s="93"/>
      <c r="L313" s="167"/>
    </row>
    <row r="314" spans="11:12" ht="12.75">
      <c r="K314" s="93"/>
      <c r="L314" s="167"/>
    </row>
    <row r="315" spans="11:12" ht="12.75">
      <c r="K315" s="93"/>
      <c r="L315" s="167"/>
    </row>
    <row r="316" spans="11:12" ht="12.75">
      <c r="K316" s="93"/>
      <c r="L316" s="167"/>
    </row>
    <row r="317" spans="11:12" ht="12.75">
      <c r="K317" s="93"/>
      <c r="L317" s="167"/>
    </row>
    <row r="318" spans="11:12" ht="12.75">
      <c r="K318" s="93"/>
      <c r="L318" s="167"/>
    </row>
    <row r="319" spans="11:12" ht="12.75">
      <c r="K319" s="93"/>
      <c r="L319" s="167"/>
    </row>
    <row r="320" spans="11:12" ht="12.75">
      <c r="K320" s="93"/>
      <c r="L320" s="167"/>
    </row>
    <row r="321" spans="11:12" ht="12.75">
      <c r="K321" s="93"/>
      <c r="L321" s="167"/>
    </row>
    <row r="322" spans="11:12" ht="12.75">
      <c r="K322" s="93"/>
      <c r="L322" s="167"/>
    </row>
    <row r="323" spans="11:12" ht="12.75">
      <c r="K323" s="93"/>
      <c r="L323" s="167"/>
    </row>
    <row r="324" spans="11:12" ht="12.75">
      <c r="K324" s="93"/>
      <c r="L324" s="167"/>
    </row>
    <row r="325" spans="11:12" ht="12.75">
      <c r="K325" s="93"/>
      <c r="L325" s="167"/>
    </row>
    <row r="326" spans="11:12" ht="12.75">
      <c r="K326" s="93"/>
      <c r="L326" s="167"/>
    </row>
    <row r="327" spans="11:12" ht="12.75">
      <c r="K327" s="93"/>
      <c r="L327" s="167"/>
    </row>
    <row r="328" spans="11:12" ht="12.75">
      <c r="K328" s="93"/>
      <c r="L328" s="167"/>
    </row>
    <row r="329" spans="11:12" ht="12.75">
      <c r="K329" s="93"/>
      <c r="L329" s="167"/>
    </row>
    <row r="330" spans="11:12" ht="12.75">
      <c r="K330" s="93"/>
      <c r="L330" s="167"/>
    </row>
    <row r="331" spans="11:12" ht="12.75">
      <c r="K331" s="93"/>
      <c r="L331" s="167"/>
    </row>
    <row r="332" spans="11:12" ht="12.75">
      <c r="K332" s="93"/>
      <c r="L332" s="167"/>
    </row>
    <row r="333" spans="11:12" ht="12.75">
      <c r="K333" s="93"/>
      <c r="L333" s="167"/>
    </row>
    <row r="334" spans="11:12" ht="12.75">
      <c r="K334" s="93"/>
      <c r="L334" s="167"/>
    </row>
    <row r="335" spans="11:12" ht="12.75">
      <c r="K335" s="93"/>
      <c r="L335" s="167"/>
    </row>
    <row r="336" spans="11:12" ht="12.75">
      <c r="K336" s="93"/>
      <c r="L336" s="167"/>
    </row>
    <row r="337" spans="11:12" ht="12.75">
      <c r="K337" s="93"/>
      <c r="L337" s="167"/>
    </row>
    <row r="338" spans="11:12" ht="12.75">
      <c r="K338" s="93"/>
      <c r="L338" s="167"/>
    </row>
    <row r="339" spans="11:12" ht="12.75">
      <c r="K339" s="93"/>
      <c r="L339" s="167"/>
    </row>
    <row r="340" spans="11:12" ht="12.75">
      <c r="K340" s="93"/>
      <c r="L340" s="167"/>
    </row>
    <row r="341" spans="11:12" ht="12.75">
      <c r="K341" s="93"/>
      <c r="L341" s="167"/>
    </row>
    <row r="342" spans="11:12" ht="12.75">
      <c r="K342" s="93"/>
      <c r="L342" s="167"/>
    </row>
    <row r="343" spans="11:12" ht="12.75">
      <c r="K343" s="93"/>
      <c r="L343" s="167"/>
    </row>
  </sheetData>
  <sheetProtection/>
  <mergeCells count="10">
    <mergeCell ref="K1:K2"/>
    <mergeCell ref="C257:D257"/>
    <mergeCell ref="A1:C1"/>
    <mergeCell ref="D1:D2"/>
    <mergeCell ref="E1:E2"/>
    <mergeCell ref="G1:G2"/>
    <mergeCell ref="H1:H2"/>
    <mergeCell ref="L1:L2"/>
    <mergeCell ref="F1:F2"/>
    <mergeCell ref="I1:J1"/>
  </mergeCells>
  <printOptions horizontalCentered="1"/>
  <pageMargins left="0.3937007874015748" right="0.3937007874015748" top="1.0236220472440944" bottom="1.0236220472440944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styczeń-październik 2010 roku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jmudyna</cp:lastModifiedBy>
  <cp:lastPrinted>2010-11-17T07:17:46Z</cp:lastPrinted>
  <dcterms:created xsi:type="dcterms:W3CDTF">1997-02-26T13:46:56Z</dcterms:created>
  <dcterms:modified xsi:type="dcterms:W3CDTF">2010-11-17T07:18:01Z</dcterms:modified>
  <cp:category/>
  <cp:version/>
  <cp:contentType/>
  <cp:contentStatus/>
</cp:coreProperties>
</file>