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126"/>
  <workbookPr codeName="ThisWorkbook" defaultThemeVersion="124226"/>
  <bookViews>
    <workbookView xWindow="150" yWindow="65191" windowWidth="18825" windowHeight="8955" firstSheet="16" activeTab="21"/>
  </bookViews>
  <sheets>
    <sheet name="STR TYT" sheetId="24" r:id="rId1"/>
    <sheet name="zestawienie" sheetId="46" r:id="rId2"/>
    <sheet name="zad 1  drogi" sheetId="47" r:id="rId3"/>
    <sheet name="zad 1 kd" sheetId="58" r:id="rId4"/>
    <sheet name="zad 1 wodociąg" sheetId="61" r:id="rId5"/>
    <sheet name="zad 1 gazociąg" sheetId="62" r:id="rId6"/>
    <sheet name="zad 1 ośw SO-UM-01" sheetId="45" r:id="rId7"/>
    <sheet name="zad 1 ośw SO-UM-02" sheetId="48" r:id="rId8"/>
    <sheet name="zad 1 SN EK1" sheetId="49" r:id="rId9"/>
    <sheet name="zad 1 SN EK2" sheetId="50" r:id="rId10"/>
    <sheet name="zad 1 SN EK3" sheetId="51" r:id="rId11"/>
    <sheet name="zad 1 SN EK4" sheetId="52" r:id="rId12"/>
    <sheet name="zad 1 SN EK5" sheetId="53" r:id="rId13"/>
    <sheet name="zad 1 SN EK6" sheetId="54" r:id="rId14"/>
    <sheet name="zad 1 SN EK7" sheetId="55" r:id="rId15"/>
    <sheet name="zad 1 SN EK8" sheetId="56" r:id="rId16"/>
    <sheet name="zad 1 teletechnika" sheetId="57" r:id="rId17"/>
    <sheet name="Długa drogi" sheetId="64" r:id="rId18"/>
    <sheet name="Długa kd" sheetId="65" r:id="rId19"/>
    <sheet name="Długa ks" sheetId="66" r:id="rId20"/>
    <sheet name="Długa oświetlenie" sheetId="67" r:id="rId21"/>
    <sheet name="Długa teletechnika" sheetId="68" r:id="rId22"/>
    <sheet name="Arkusz1" sheetId="69" r:id="rId23"/>
  </sheets>
  <definedNames>
    <definedName name="______C" localSheetId="18">#REF!</definedName>
    <definedName name="______C" localSheetId="19">#REF!</definedName>
    <definedName name="______C" localSheetId="20">#REF!</definedName>
    <definedName name="______C" localSheetId="21">#REF!</definedName>
    <definedName name="______C" localSheetId="5">#REF!</definedName>
    <definedName name="______C" localSheetId="6">#REF!</definedName>
    <definedName name="______C" localSheetId="7">#REF!</definedName>
    <definedName name="______C" localSheetId="8">#REF!</definedName>
    <definedName name="______C" localSheetId="9">#REF!</definedName>
    <definedName name="______C" localSheetId="10">#REF!</definedName>
    <definedName name="______C" localSheetId="11">#REF!</definedName>
    <definedName name="______C" localSheetId="12">#REF!</definedName>
    <definedName name="______C" localSheetId="13">#REF!</definedName>
    <definedName name="______C" localSheetId="14">#REF!</definedName>
    <definedName name="______C" localSheetId="15">#REF!</definedName>
    <definedName name="______C" localSheetId="4">#REF!</definedName>
    <definedName name="______C" localSheetId="1">#REF!</definedName>
    <definedName name="______C">#REF!</definedName>
    <definedName name="_____C" localSheetId="18">#REF!</definedName>
    <definedName name="_____C" localSheetId="19">#REF!</definedName>
    <definedName name="_____C" localSheetId="20">#REF!</definedName>
    <definedName name="_____C" localSheetId="21">#REF!</definedName>
    <definedName name="_____C" localSheetId="5">#REF!</definedName>
    <definedName name="_____C" localSheetId="6">#REF!</definedName>
    <definedName name="_____C" localSheetId="7">#REF!</definedName>
    <definedName name="_____C" localSheetId="8">#REF!</definedName>
    <definedName name="_____C" localSheetId="9">#REF!</definedName>
    <definedName name="_____C" localSheetId="10">#REF!</definedName>
    <definedName name="_____C" localSheetId="11">#REF!</definedName>
    <definedName name="_____C" localSheetId="12">#REF!</definedName>
    <definedName name="_____C" localSheetId="13">#REF!</definedName>
    <definedName name="_____C" localSheetId="14">#REF!</definedName>
    <definedName name="_____C" localSheetId="15">#REF!</definedName>
    <definedName name="_____C" localSheetId="4">#REF!</definedName>
    <definedName name="_____C" localSheetId="1">#REF!</definedName>
    <definedName name="_____C">#REF!</definedName>
    <definedName name="____C" localSheetId="18">#REF!</definedName>
    <definedName name="____C" localSheetId="19">#REF!</definedName>
    <definedName name="____C" localSheetId="20">#REF!</definedName>
    <definedName name="____C" localSheetId="21">#REF!</definedName>
    <definedName name="____C" localSheetId="5">#REF!</definedName>
    <definedName name="____C" localSheetId="6">#REF!</definedName>
    <definedName name="____C" localSheetId="7">#REF!</definedName>
    <definedName name="____C" localSheetId="8">#REF!</definedName>
    <definedName name="____C" localSheetId="9">#REF!</definedName>
    <definedName name="____C" localSheetId="10">#REF!</definedName>
    <definedName name="____C" localSheetId="11">#REF!</definedName>
    <definedName name="____C" localSheetId="12">#REF!</definedName>
    <definedName name="____C" localSheetId="13">#REF!</definedName>
    <definedName name="____C" localSheetId="14">#REF!</definedName>
    <definedName name="____C" localSheetId="15">#REF!</definedName>
    <definedName name="____C" localSheetId="4">#REF!</definedName>
    <definedName name="____C" localSheetId="1">#REF!</definedName>
    <definedName name="____C">#REF!</definedName>
    <definedName name="___C" localSheetId="18">#REF!</definedName>
    <definedName name="___C" localSheetId="19">#REF!</definedName>
    <definedName name="___C" localSheetId="20">#REF!</definedName>
    <definedName name="___C" localSheetId="21">#REF!</definedName>
    <definedName name="___C" localSheetId="5">#REF!</definedName>
    <definedName name="___C" localSheetId="6">#REF!</definedName>
    <definedName name="___C" localSheetId="7">#REF!</definedName>
    <definedName name="___C" localSheetId="8">#REF!</definedName>
    <definedName name="___C" localSheetId="9">#REF!</definedName>
    <definedName name="___C" localSheetId="10">#REF!</definedName>
    <definedName name="___C" localSheetId="11">#REF!</definedName>
    <definedName name="___C" localSheetId="12">#REF!</definedName>
    <definedName name="___C" localSheetId="13">#REF!</definedName>
    <definedName name="___C" localSheetId="14">#REF!</definedName>
    <definedName name="___C" localSheetId="15">#REF!</definedName>
    <definedName name="___C" localSheetId="4">#REF!</definedName>
    <definedName name="___C" localSheetId="1">#REF!</definedName>
    <definedName name="___C">#REF!</definedName>
    <definedName name="__C" localSheetId="18">#REF!</definedName>
    <definedName name="__C" localSheetId="19">#REF!</definedName>
    <definedName name="__C" localSheetId="20">#REF!</definedName>
    <definedName name="__C" localSheetId="21">#REF!</definedName>
    <definedName name="__C" localSheetId="5">#REF!</definedName>
    <definedName name="__C" localSheetId="6">#REF!</definedName>
    <definedName name="__C" localSheetId="7">#REF!</definedName>
    <definedName name="__C" localSheetId="8">#REF!</definedName>
    <definedName name="__C" localSheetId="9">#REF!</definedName>
    <definedName name="__C" localSheetId="10">#REF!</definedName>
    <definedName name="__C" localSheetId="11">#REF!</definedName>
    <definedName name="__C" localSheetId="12">#REF!</definedName>
    <definedName name="__C" localSheetId="13">#REF!</definedName>
    <definedName name="__C" localSheetId="14">#REF!</definedName>
    <definedName name="__C" localSheetId="15">#REF!</definedName>
    <definedName name="__C" localSheetId="4">#REF!</definedName>
    <definedName name="__C" localSheetId="1">#REF!</definedName>
    <definedName name="__C">#REF!</definedName>
    <definedName name="_C" localSheetId="18">#REF!</definedName>
    <definedName name="_C" localSheetId="19">#REF!</definedName>
    <definedName name="_C" localSheetId="20">#REF!</definedName>
    <definedName name="_C" localSheetId="21">#REF!</definedName>
    <definedName name="_C" localSheetId="0">#REF!</definedName>
    <definedName name="_C" localSheetId="5">#REF!</definedName>
    <definedName name="_C" localSheetId="6">#REF!</definedName>
    <definedName name="_C" localSheetId="7">#REF!</definedName>
    <definedName name="_C" localSheetId="8">#REF!</definedName>
    <definedName name="_C" localSheetId="9">#REF!</definedName>
    <definedName name="_C" localSheetId="10">#REF!</definedName>
    <definedName name="_C" localSheetId="11">#REF!</definedName>
    <definedName name="_C" localSheetId="12">#REF!</definedName>
    <definedName name="_C" localSheetId="13">#REF!</definedName>
    <definedName name="_C" localSheetId="14">#REF!</definedName>
    <definedName name="_C" localSheetId="15">#REF!</definedName>
    <definedName name="_C" localSheetId="4">#REF!</definedName>
    <definedName name="_C" localSheetId="1">#REF!</definedName>
    <definedName name="_C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0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4">#REF!</definedName>
    <definedName name="a" localSheetId="1">#REF!</definedName>
    <definedName name="a">#REF!</definedName>
    <definedName name="ddd" localSheetId="18">#REF!</definedName>
    <definedName name="ddd" localSheetId="19">#REF!</definedName>
    <definedName name="ddd" localSheetId="20">#REF!</definedName>
    <definedName name="ddd" localSheetId="21">#REF!</definedName>
    <definedName name="ddd" localSheetId="5">#REF!</definedName>
    <definedName name="ddd" localSheetId="6">#REF!</definedName>
    <definedName name="ddd" localSheetId="7">#REF!</definedName>
    <definedName name="ddd" localSheetId="8">#REF!</definedName>
    <definedName name="ddd" localSheetId="9">#REF!</definedName>
    <definedName name="ddd" localSheetId="10">#REF!</definedName>
    <definedName name="ddd" localSheetId="11">#REF!</definedName>
    <definedName name="ddd" localSheetId="12">#REF!</definedName>
    <definedName name="ddd" localSheetId="13">#REF!</definedName>
    <definedName name="ddd" localSheetId="14">#REF!</definedName>
    <definedName name="ddd" localSheetId="15">#REF!</definedName>
    <definedName name="ddd" localSheetId="4">#REF!</definedName>
    <definedName name="ddd" localSheetId="1">#REF!</definedName>
    <definedName name="ddd">#REF!</definedName>
    <definedName name="err" localSheetId="18">#REF!</definedName>
    <definedName name="err" localSheetId="19">#REF!</definedName>
    <definedName name="err" localSheetId="20">#REF!</definedName>
    <definedName name="err" localSheetId="21">#REF!</definedName>
    <definedName name="err" localSheetId="5">#REF!</definedName>
    <definedName name="err" localSheetId="6">#REF!</definedName>
    <definedName name="err" localSheetId="7">#REF!</definedName>
    <definedName name="err" localSheetId="8">#REF!</definedName>
    <definedName name="err" localSheetId="9">#REF!</definedName>
    <definedName name="err" localSheetId="10">#REF!</definedName>
    <definedName name="err" localSheetId="11">#REF!</definedName>
    <definedName name="err" localSheetId="12">#REF!</definedName>
    <definedName name="err" localSheetId="13">#REF!</definedName>
    <definedName name="err" localSheetId="14">#REF!</definedName>
    <definedName name="err" localSheetId="15">#REF!</definedName>
    <definedName name="err" localSheetId="4">#REF!</definedName>
    <definedName name="err" localSheetId="1">#REF!</definedName>
    <definedName name="err">#REF!</definedName>
    <definedName name="erwer" localSheetId="18">#REF!</definedName>
    <definedName name="erwer" localSheetId="19">#REF!</definedName>
    <definedName name="erwer" localSheetId="20">#REF!</definedName>
    <definedName name="erwer" localSheetId="21">#REF!</definedName>
    <definedName name="erwer" localSheetId="5">#REF!</definedName>
    <definedName name="erwer" localSheetId="6">#REF!</definedName>
    <definedName name="erwer" localSheetId="7">#REF!</definedName>
    <definedName name="erwer" localSheetId="8">#REF!</definedName>
    <definedName name="erwer" localSheetId="9">#REF!</definedName>
    <definedName name="erwer" localSheetId="10">#REF!</definedName>
    <definedName name="erwer" localSheetId="11">#REF!</definedName>
    <definedName name="erwer" localSheetId="12">#REF!</definedName>
    <definedName name="erwer" localSheetId="13">#REF!</definedName>
    <definedName name="erwer" localSheetId="14">#REF!</definedName>
    <definedName name="erwer" localSheetId="15">#REF!</definedName>
    <definedName name="erwer" localSheetId="4">#REF!</definedName>
    <definedName name="erwer" localSheetId="1">#REF!</definedName>
    <definedName name="erwer">#REF!</definedName>
    <definedName name="ff" localSheetId="18">#REF!</definedName>
    <definedName name="ff" localSheetId="19">#REF!</definedName>
    <definedName name="ff" localSheetId="20">#REF!</definedName>
    <definedName name="ff" localSheetId="21">#REF!</definedName>
    <definedName name="ff" localSheetId="5">#REF!</definedName>
    <definedName name="ff" localSheetId="6">#REF!</definedName>
    <definedName name="ff" localSheetId="7">#REF!</definedName>
    <definedName name="ff" localSheetId="8">#REF!</definedName>
    <definedName name="ff" localSheetId="9">#REF!</definedName>
    <definedName name="ff" localSheetId="10">#REF!</definedName>
    <definedName name="ff" localSheetId="11">#REF!</definedName>
    <definedName name="ff" localSheetId="12">#REF!</definedName>
    <definedName name="ff" localSheetId="13">#REF!</definedName>
    <definedName name="ff" localSheetId="14">#REF!</definedName>
    <definedName name="ff" localSheetId="15">#REF!</definedName>
    <definedName name="ff" localSheetId="4">#REF!</definedName>
    <definedName name="ff" localSheetId="1">#REF!</definedName>
    <definedName name="ff">#REF!</definedName>
    <definedName name="fsdfs" localSheetId="18">#REF!</definedName>
    <definedName name="fsdfs" localSheetId="19">#REF!</definedName>
    <definedName name="fsdfs" localSheetId="20">#REF!</definedName>
    <definedName name="fsdfs" localSheetId="21">#REF!</definedName>
    <definedName name="fsdfs" localSheetId="5">#REF!</definedName>
    <definedName name="fsdfs" localSheetId="6">#REF!</definedName>
    <definedName name="fsdfs" localSheetId="7">#REF!</definedName>
    <definedName name="fsdfs" localSheetId="8">#REF!</definedName>
    <definedName name="fsdfs" localSheetId="9">#REF!</definedName>
    <definedName name="fsdfs" localSheetId="10">#REF!</definedName>
    <definedName name="fsdfs" localSheetId="11">#REF!</definedName>
    <definedName name="fsdfs" localSheetId="12">#REF!</definedName>
    <definedName name="fsdfs" localSheetId="13">#REF!</definedName>
    <definedName name="fsdfs" localSheetId="14">#REF!</definedName>
    <definedName name="fsdfs" localSheetId="15">#REF!</definedName>
    <definedName name="fsdfs" localSheetId="4">#REF!</definedName>
    <definedName name="fsdfs" localSheetId="1">#REF!</definedName>
    <definedName name="fsdfs">#REF!</definedName>
    <definedName name="g" localSheetId="18">#REF!</definedName>
    <definedName name="g" localSheetId="19">#REF!</definedName>
    <definedName name="g" localSheetId="20">#REF!</definedName>
    <definedName name="g" localSheetId="21">#REF!</definedName>
    <definedName name="g" localSheetId="5">#REF!</definedName>
    <definedName name="g" localSheetId="6">#REF!</definedName>
    <definedName name="g" localSheetId="7">#REF!</definedName>
    <definedName name="g" localSheetId="8">#REF!</definedName>
    <definedName name="g" localSheetId="9">#REF!</definedName>
    <definedName name="g" localSheetId="10">#REF!</definedName>
    <definedName name="g" localSheetId="11">#REF!</definedName>
    <definedName name="g" localSheetId="12">#REF!</definedName>
    <definedName name="g" localSheetId="13">#REF!</definedName>
    <definedName name="g" localSheetId="14">#REF!</definedName>
    <definedName name="g" localSheetId="15">#REF!</definedName>
    <definedName name="g" localSheetId="4">#REF!</definedName>
    <definedName name="g" localSheetId="1">#REF!</definedName>
    <definedName name="g">#REF!</definedName>
    <definedName name="hf" localSheetId="18">#REF!</definedName>
    <definedName name="hf" localSheetId="19">#REF!</definedName>
    <definedName name="hf" localSheetId="20">#REF!</definedName>
    <definedName name="hf" localSheetId="21">#REF!</definedName>
    <definedName name="hf" localSheetId="5">#REF!</definedName>
    <definedName name="hf" localSheetId="6">#REF!</definedName>
    <definedName name="hf" localSheetId="7">#REF!</definedName>
    <definedName name="hf" localSheetId="8">#REF!</definedName>
    <definedName name="hf" localSheetId="9">#REF!</definedName>
    <definedName name="hf" localSheetId="10">#REF!</definedName>
    <definedName name="hf" localSheetId="11">#REF!</definedName>
    <definedName name="hf" localSheetId="12">#REF!</definedName>
    <definedName name="hf" localSheetId="13">#REF!</definedName>
    <definedName name="hf" localSheetId="14">#REF!</definedName>
    <definedName name="hf" localSheetId="15">#REF!</definedName>
    <definedName name="hf" localSheetId="4">#REF!</definedName>
    <definedName name="hf" localSheetId="1">#REF!</definedName>
    <definedName name="hf">#REF!</definedName>
    <definedName name="_xlnm.Print_Area" localSheetId="5">'zad 1 gazociąg'!$A$2:$G$90</definedName>
    <definedName name="_xlnm.Print_Area" localSheetId="3">'zad 1 kd'!$A$2:$G$82</definedName>
    <definedName name="_xlnm.Print_Area" localSheetId="6">'zad 1 ośw SO-UM-01'!$A$1:$G$51</definedName>
    <definedName name="_xlnm.Print_Area" localSheetId="4">'zad 1 wodociąg'!$A$2:$G$69</definedName>
    <definedName name="po" localSheetId="18">#REF!</definedName>
    <definedName name="po" localSheetId="19">#REF!</definedName>
    <definedName name="po" localSheetId="20">#REF!</definedName>
    <definedName name="po" localSheetId="21">#REF!</definedName>
    <definedName name="po" localSheetId="5">#REF!</definedName>
    <definedName name="po" localSheetId="6">#REF!</definedName>
    <definedName name="po" localSheetId="7">#REF!</definedName>
    <definedName name="po" localSheetId="8">#REF!</definedName>
    <definedName name="po" localSheetId="9">#REF!</definedName>
    <definedName name="po" localSheetId="10">#REF!</definedName>
    <definedName name="po" localSheetId="11">#REF!</definedName>
    <definedName name="po" localSheetId="12">#REF!</definedName>
    <definedName name="po" localSheetId="13">#REF!</definedName>
    <definedName name="po" localSheetId="14">#REF!</definedName>
    <definedName name="po" localSheetId="15">#REF!</definedName>
    <definedName name="po" localSheetId="4">#REF!</definedName>
    <definedName name="po" localSheetId="1">#REF!</definedName>
    <definedName name="po">#REF!</definedName>
    <definedName name="rty" localSheetId="18">#REF!</definedName>
    <definedName name="rty" localSheetId="19">#REF!</definedName>
    <definedName name="rty" localSheetId="20">#REF!</definedName>
    <definedName name="rty" localSheetId="21">#REF!</definedName>
    <definedName name="rty" localSheetId="5">#REF!</definedName>
    <definedName name="rty" localSheetId="6">#REF!</definedName>
    <definedName name="rty" localSheetId="7">#REF!</definedName>
    <definedName name="rty" localSheetId="8">#REF!</definedName>
    <definedName name="rty" localSheetId="9">#REF!</definedName>
    <definedName name="rty" localSheetId="10">#REF!</definedName>
    <definedName name="rty" localSheetId="11">#REF!</definedName>
    <definedName name="rty" localSheetId="12">#REF!</definedName>
    <definedName name="rty" localSheetId="13">#REF!</definedName>
    <definedName name="rty" localSheetId="14">#REF!</definedName>
    <definedName name="rty" localSheetId="15">#REF!</definedName>
    <definedName name="rty" localSheetId="4">#REF!</definedName>
    <definedName name="rty" localSheetId="1">#REF!</definedName>
    <definedName name="rty">#REF!</definedName>
    <definedName name="s" localSheetId="18">#REF!</definedName>
    <definedName name="s" localSheetId="19">#REF!</definedName>
    <definedName name="s" localSheetId="20">#REF!</definedName>
    <definedName name="s" localSheetId="21">#REF!</definedName>
    <definedName name="s" localSheetId="0">#REF!</definedName>
    <definedName name="s" localSheetId="5">#REF!</definedName>
    <definedName name="s" localSheetId="6">#REF!</definedName>
    <definedName name="s" localSheetId="7">#REF!</definedName>
    <definedName name="s" localSheetId="8">#REF!</definedName>
    <definedName name="s" localSheetId="9">#REF!</definedName>
    <definedName name="s" localSheetId="10">#REF!</definedName>
    <definedName name="s" localSheetId="11">#REF!</definedName>
    <definedName name="s" localSheetId="12">#REF!</definedName>
    <definedName name="s" localSheetId="13">#REF!</definedName>
    <definedName name="s" localSheetId="14">#REF!</definedName>
    <definedName name="s" localSheetId="15">#REF!</definedName>
    <definedName name="s" localSheetId="4">#REF!</definedName>
    <definedName name="s" localSheetId="1">#REF!</definedName>
    <definedName name="s">#REF!</definedName>
    <definedName name="TGDF" localSheetId="18">#REF!</definedName>
    <definedName name="TGDF" localSheetId="19">#REF!</definedName>
    <definedName name="TGDF" localSheetId="20">#REF!</definedName>
    <definedName name="TGDF" localSheetId="21">#REF!</definedName>
    <definedName name="TGDF" localSheetId="0">#REF!</definedName>
    <definedName name="TGDF" localSheetId="5">#REF!</definedName>
    <definedName name="TGDF" localSheetId="6">#REF!</definedName>
    <definedName name="TGDF" localSheetId="7">#REF!</definedName>
    <definedName name="TGDF" localSheetId="8">#REF!</definedName>
    <definedName name="TGDF" localSheetId="9">#REF!</definedName>
    <definedName name="TGDF" localSheetId="10">#REF!</definedName>
    <definedName name="TGDF" localSheetId="11">#REF!</definedName>
    <definedName name="TGDF" localSheetId="12">#REF!</definedName>
    <definedName name="TGDF" localSheetId="13">#REF!</definedName>
    <definedName name="TGDF" localSheetId="14">#REF!</definedName>
    <definedName name="TGDF" localSheetId="15">#REF!</definedName>
    <definedName name="TGDF" localSheetId="4">#REF!</definedName>
    <definedName name="TGDF" localSheetId="1">#REF!</definedName>
    <definedName name="TGDF">#REF!</definedName>
    <definedName name="tyuio" localSheetId="18">#REF!</definedName>
    <definedName name="tyuio" localSheetId="19">#REF!</definedName>
    <definedName name="tyuio" localSheetId="20">#REF!</definedName>
    <definedName name="tyuio" localSheetId="21">#REF!</definedName>
    <definedName name="tyuio" localSheetId="5">#REF!</definedName>
    <definedName name="tyuio" localSheetId="6">#REF!</definedName>
    <definedName name="tyuio" localSheetId="7">#REF!</definedName>
    <definedName name="tyuio" localSheetId="8">#REF!</definedName>
    <definedName name="tyuio" localSheetId="9">#REF!</definedName>
    <definedName name="tyuio" localSheetId="10">#REF!</definedName>
    <definedName name="tyuio" localSheetId="11">#REF!</definedName>
    <definedName name="tyuio" localSheetId="12">#REF!</definedName>
    <definedName name="tyuio" localSheetId="13">#REF!</definedName>
    <definedName name="tyuio" localSheetId="14">#REF!</definedName>
    <definedName name="tyuio" localSheetId="15">#REF!</definedName>
    <definedName name="tyuio" localSheetId="4">#REF!</definedName>
    <definedName name="tyuio" localSheetId="1">#REF!</definedName>
    <definedName name="tyuio">#REF!</definedName>
    <definedName name="v" localSheetId="18">#REF!</definedName>
    <definedName name="v" localSheetId="19">#REF!</definedName>
    <definedName name="v" localSheetId="20">#REF!</definedName>
    <definedName name="v" localSheetId="21">#REF!</definedName>
    <definedName name="v" localSheetId="5">#REF!</definedName>
    <definedName name="v" localSheetId="6">#REF!</definedName>
    <definedName name="v" localSheetId="7">#REF!</definedName>
    <definedName name="v" localSheetId="8">#REF!</definedName>
    <definedName name="v" localSheetId="9">#REF!</definedName>
    <definedName name="v" localSheetId="10">#REF!</definedName>
    <definedName name="v" localSheetId="11">#REF!</definedName>
    <definedName name="v" localSheetId="12">#REF!</definedName>
    <definedName name="v" localSheetId="13">#REF!</definedName>
    <definedName name="v" localSheetId="14">#REF!</definedName>
    <definedName name="v" localSheetId="15">#REF!</definedName>
    <definedName name="v" localSheetId="4">#REF!</definedName>
    <definedName name="v" localSheetId="1">#REF!</definedName>
    <definedName name="v">#REF!</definedName>
    <definedName name="wrtfwe" localSheetId="18">#REF!</definedName>
    <definedName name="wrtfwe" localSheetId="19">#REF!</definedName>
    <definedName name="wrtfwe" localSheetId="20">#REF!</definedName>
    <definedName name="wrtfwe" localSheetId="21">#REF!</definedName>
    <definedName name="wrtfwe" localSheetId="5">#REF!</definedName>
    <definedName name="wrtfwe" localSheetId="6">#REF!</definedName>
    <definedName name="wrtfwe" localSheetId="7">#REF!</definedName>
    <definedName name="wrtfwe" localSheetId="8">#REF!</definedName>
    <definedName name="wrtfwe" localSheetId="9">#REF!</definedName>
    <definedName name="wrtfwe" localSheetId="10">#REF!</definedName>
    <definedName name="wrtfwe" localSheetId="11">#REF!</definedName>
    <definedName name="wrtfwe" localSheetId="12">#REF!</definedName>
    <definedName name="wrtfwe" localSheetId="13">#REF!</definedName>
    <definedName name="wrtfwe" localSheetId="14">#REF!</definedName>
    <definedName name="wrtfwe" localSheetId="15">#REF!</definedName>
    <definedName name="wrtfwe" localSheetId="4">#REF!</definedName>
    <definedName name="wrtfwe" localSheetId="1">#REF!</definedName>
    <definedName name="wrtfwe">#REF!</definedName>
    <definedName name="zbój" localSheetId="18">#REF!</definedName>
    <definedName name="zbój" localSheetId="19">#REF!</definedName>
    <definedName name="zbój" localSheetId="20">#REF!</definedName>
    <definedName name="zbój" localSheetId="21">#REF!</definedName>
    <definedName name="zbój" localSheetId="5">#REF!</definedName>
    <definedName name="zbój" localSheetId="6">#REF!</definedName>
    <definedName name="zbój" localSheetId="7">#REF!</definedName>
    <definedName name="zbój" localSheetId="8">#REF!</definedName>
    <definedName name="zbój" localSheetId="9">#REF!</definedName>
    <definedName name="zbój" localSheetId="10">#REF!</definedName>
    <definedName name="zbój" localSheetId="11">#REF!</definedName>
    <definedName name="zbój" localSheetId="12">#REF!</definedName>
    <definedName name="zbój" localSheetId="13">#REF!</definedName>
    <definedName name="zbój" localSheetId="14">#REF!</definedName>
    <definedName name="zbój" localSheetId="15">#REF!</definedName>
    <definedName name="zbój" localSheetId="4">#REF!</definedName>
    <definedName name="zbój" localSheetId="1">#REF!</definedName>
    <definedName name="zbój">#REF!</definedName>
    <definedName name="_xlnm.Print_Titles" localSheetId="2">'zad 1  drogi'!$7:$10</definedName>
    <definedName name="_xlnm.Print_Titles" localSheetId="3">'zad 1 kd'!$7:$8</definedName>
    <definedName name="_xlnm.Print_Titles" localSheetId="4">'zad 1 wodociąg'!$7:$8</definedName>
    <definedName name="_xlnm.Print_Titles" localSheetId="5">'zad 1 gazociąg'!$7:$8</definedName>
    <definedName name="_xlnm.Print_Titles" localSheetId="6">'zad 1 ośw SO-UM-01'!$7:$10</definedName>
    <definedName name="_xlnm.Print_Titles" localSheetId="7">'zad 1 ośw SO-UM-02'!$5:$10</definedName>
    <definedName name="_xlnm.Print_Titles" localSheetId="17">'Długa drogi'!$5:$7</definedName>
    <definedName name="_xlnm.Print_Titles" localSheetId="18">'Długa kd'!$4:$6</definedName>
    <definedName name="_xlnm.Print_Titles" localSheetId="19">'Długa ks'!$5:$7</definedName>
    <definedName name="_xlnm.Print_Titles" localSheetId="20">'Długa oświetlenie'!$5:$7</definedName>
  </definedNames>
  <calcPr calcId="181029" fullPrecision="0"/>
</workbook>
</file>

<file path=xl/sharedStrings.xml><?xml version="1.0" encoding="utf-8"?>
<sst xmlns="http://schemas.openxmlformats.org/spreadsheetml/2006/main" count="2928" uniqueCount="1170">
  <si>
    <t>szt.</t>
  </si>
  <si>
    <t>ROBOTY ZIEMNE</t>
  </si>
  <si>
    <t>D 01.01.01
45233000-9</t>
  </si>
  <si>
    <t>ROBOTY PRZYGOTOWAWCZE</t>
  </si>
  <si>
    <t>Jm</t>
  </si>
  <si>
    <t>Ilość</t>
  </si>
  <si>
    <t>GEODEZYJNA DOKUMENTACJA POWYKONAWCZA</t>
  </si>
  <si>
    <t>ODTWORZENIE (WYZNACZENIE) TRASY I PUNKTÓW WYSOKOŚCIOWYCH
CPV: Roboty w zakresie konstruowania, fundamentowania oraz wykonywania nawierzchni autostrad, dróg</t>
  </si>
  <si>
    <t>3.</t>
  </si>
  <si>
    <t>Odtworzenie trasy i punktów wysokościowych w terenie równinnym</t>
  </si>
  <si>
    <t>HUMUSOWANIE Z OBSIANIEM TRAWĄ
CPV: Roboty ziemne i wykopaliskowe</t>
  </si>
  <si>
    <t>ZIELEŃ DROGOWA</t>
  </si>
  <si>
    <t>PODBUDOWY</t>
  </si>
  <si>
    <t>NAWIERZCHNIE</t>
  </si>
  <si>
    <t>ELEMENTY ULIC</t>
  </si>
  <si>
    <t>3</t>
  </si>
  <si>
    <t>Lp.</t>
  </si>
  <si>
    <t>D 01.00.00</t>
  </si>
  <si>
    <t>*</t>
  </si>
  <si>
    <t>m</t>
  </si>
  <si>
    <t>Element scalony - rodzaj robót                                                                                                    Szczegółowy opis robót i obliczenie ich ilości</t>
  </si>
  <si>
    <t>Podstawy</t>
  </si>
  <si>
    <t>Wartość</t>
  </si>
  <si>
    <t>RAZEM (netto)</t>
  </si>
  <si>
    <t>RAZEM (brutto)</t>
  </si>
  <si>
    <t>PODATEK VAT (23%)</t>
  </si>
  <si>
    <t>D 01.02.02
45112000-5</t>
  </si>
  <si>
    <t>ZDJĘCIE WARSTWY ZIEMI URODZAJNEJ
CPV: Roboty ziemne i wykopaliskowe</t>
  </si>
  <si>
    <t>WYKONANIE NASYPÓW
CPV: Roboty ziemne i wykopaliskowe</t>
  </si>
  <si>
    <t>4.</t>
  </si>
  <si>
    <t>5.</t>
  </si>
  <si>
    <t>6.</t>
  </si>
  <si>
    <t>7.</t>
  </si>
  <si>
    <t>9.</t>
  </si>
  <si>
    <t>1.</t>
  </si>
  <si>
    <t>2.</t>
  </si>
  <si>
    <t>8.</t>
  </si>
  <si>
    <t>10.</t>
  </si>
  <si>
    <t>11.</t>
  </si>
  <si>
    <t>14.</t>
  </si>
  <si>
    <t>15.</t>
  </si>
  <si>
    <t>MIASTO INOWROCŁAW</t>
  </si>
  <si>
    <t>ul. Roosevelta 36, 88-100 Inowrocław</t>
  </si>
  <si>
    <t>CPV 45230000-8</t>
  </si>
  <si>
    <t>Nazwa i adres obiektu</t>
  </si>
  <si>
    <t>Wspólny słownik zamówien publicznych:</t>
  </si>
  <si>
    <t>pomiar</t>
  </si>
  <si>
    <t>12.</t>
  </si>
  <si>
    <t>13.</t>
  </si>
  <si>
    <t>16.</t>
  </si>
  <si>
    <t>Podstawa</t>
  </si>
  <si>
    <t>J.m.</t>
  </si>
  <si>
    <t>Cena jedn.</t>
  </si>
  <si>
    <t xml:space="preserve">KNR 5-08 0608/07 </t>
  </si>
  <si>
    <t>KNR 5-10 0301/02</t>
  </si>
  <si>
    <t>Nasypanie wastwy piasku o grubości 0,1m na dno rowu kablowego</t>
  </si>
  <si>
    <t>Ręczne zasypanie rowów dla kabli 0,4x0,6m</t>
  </si>
  <si>
    <t>Ręczne kopanie rowków kablowych 0,4x0,6m, grunt kat. III</t>
  </si>
  <si>
    <t>KNR 2-01 0707/02</t>
  </si>
  <si>
    <t>KNR 5-10 0709/05</t>
  </si>
  <si>
    <t>KNR 5-10 0604/07</t>
  </si>
  <si>
    <t xml:space="preserve">Montaż glowic kablowych - zarobienie na sucho końca kabla Cu 4-żyłowego o przekroju do 50 mm2 na napięcie do 1 kV </t>
  </si>
  <si>
    <t>KNR 4-03 1203/01</t>
  </si>
  <si>
    <t>Badanie linii kablowej o ilości żył do 4</t>
  </si>
  <si>
    <t>odc.</t>
  </si>
  <si>
    <t>KNP 18 1346/01.12</t>
  </si>
  <si>
    <t>Pomiar rezystancji uziemienia słupa linii elektroenergetycznej</t>
  </si>
  <si>
    <t>Podatek VAT (23%)</t>
  </si>
  <si>
    <t>opracował</t>
  </si>
  <si>
    <t>miejscowość, data</t>
  </si>
  <si>
    <t>………………………………………….</t>
  </si>
  <si>
    <t>Inwestor:</t>
  </si>
  <si>
    <t>……………………………………..</t>
  </si>
  <si>
    <t>…………………………………….</t>
  </si>
  <si>
    <t>D 09.01.01
45112000-5</t>
  </si>
  <si>
    <t>KNR 2-01 0701 - 0201</t>
  </si>
  <si>
    <t>KNR 2-01 0704/0302</t>
  </si>
  <si>
    <t>KNNR 5 0411/05</t>
  </si>
  <si>
    <t>Tablica bezpiecznikowa wnękowa</t>
  </si>
  <si>
    <t>KNNR 5 1006/01</t>
  </si>
  <si>
    <t>KNR 5-10 1004/01</t>
  </si>
  <si>
    <t>D 01.02.04
45111000-8</t>
  </si>
  <si>
    <t>ROZBIÓRKA ELEMENTÓW DRÓG, OGRODZEŃ I PRZEPUSTÓW
CPV: Roboty w zakresie rozbiórek, przygotowania oraz oczyszczenia terenu pod budowę</t>
  </si>
  <si>
    <t>Oczyszczenie warstw konstrukcyjnych - warstwy niebitumiczne</t>
  </si>
  <si>
    <t>Oczyszczenie warstw konstrukcyjnych - warstwy bitumiczne</t>
  </si>
  <si>
    <t>Skropienie warstw konstrukcyjnych emulsją asfaltową</t>
  </si>
  <si>
    <t>Cena jednostkowa</t>
  </si>
  <si>
    <t>kalk. Indywidualna</t>
  </si>
  <si>
    <t>KNR 2-01 0322/02</t>
  </si>
  <si>
    <t>17.</t>
  </si>
  <si>
    <t>kpl.</t>
  </si>
  <si>
    <t>18.</t>
  </si>
  <si>
    <t>19.</t>
  </si>
  <si>
    <t>20.</t>
  </si>
  <si>
    <t>21.</t>
  </si>
  <si>
    <t>22.</t>
  </si>
  <si>
    <t>23.</t>
  </si>
  <si>
    <t>24.</t>
  </si>
  <si>
    <t>25.</t>
  </si>
  <si>
    <t>KNR 2-18 0613/04</t>
  </si>
  <si>
    <t>26.</t>
  </si>
  <si>
    <t>KNR 2-18 0625/02</t>
  </si>
  <si>
    <t>KNR 2-18 0511/03</t>
  </si>
  <si>
    <t>KNNR 4 1506/04</t>
  </si>
  <si>
    <t>Próba szczelności kanałów rurowych o średnicy nominalnej 200mm</t>
  </si>
  <si>
    <t>KNR 2-18 0804/04</t>
  </si>
  <si>
    <t>Układanie bednarki w rowkach kablowych (bednarka do 120 mm2)</t>
  </si>
  <si>
    <t>kpl</t>
  </si>
  <si>
    <t>KNR 5-10 0114/02</t>
  </si>
  <si>
    <t>Wciąganie przewodow w słup lub rury osłonowe przy udziale podnośnika samochodowego</t>
  </si>
  <si>
    <t>opracowal</t>
  </si>
  <si>
    <t>……………………………</t>
  </si>
  <si>
    <t>km</t>
  </si>
  <si>
    <t>1.2</t>
  </si>
  <si>
    <t>Mg</t>
  </si>
  <si>
    <t>5.1</t>
  </si>
  <si>
    <t>D 07.01.01
45233000-9</t>
  </si>
  <si>
    <t>OZNAKOWANIE POZIOME
CPV: Roboty w zakresie konstruowania, fundamentowania oraz wykonywania nawierzchni autostrad, dróg</t>
  </si>
  <si>
    <t>5.1.1</t>
  </si>
  <si>
    <t>5.2</t>
  </si>
  <si>
    <t>D 07.02.01
45233000-9</t>
  </si>
  <si>
    <t>5.2.1</t>
  </si>
  <si>
    <t>D 07.00.00</t>
  </si>
  <si>
    <t>OZNAKOWANIE DRÓG I URZĄDZENIA BEZPIECZEŃSTWA RUCHU</t>
  </si>
  <si>
    <t>KNR 2-31 0802/07</t>
  </si>
  <si>
    <t>KNR 2-31 0802/08</t>
  </si>
  <si>
    <t>KNR 2-31 0114/05</t>
  </si>
  <si>
    <t>KNR 2-31 1004/07</t>
  </si>
  <si>
    <t>Skropienie nawierzchni asfaltem</t>
  </si>
  <si>
    <t>KNR 2-31 0311/01</t>
  </si>
  <si>
    <t>KNR 2-31 0311/02</t>
  </si>
  <si>
    <t>Fundamenty prefabrykowane betonowe w gruncie kat. III w wykopie</t>
  </si>
  <si>
    <t>KNP 18 1349/01.01</t>
  </si>
  <si>
    <t>Pomiar złączy kablowych</t>
  </si>
  <si>
    <r>
      <t>m</t>
    </r>
    <r>
      <rPr>
        <vertAlign val="superscript"/>
        <sz val="10"/>
        <rFont val="Arial CE"/>
        <family val="2"/>
      </rPr>
      <t>3</t>
    </r>
  </si>
  <si>
    <t>oś</t>
  </si>
  <si>
    <t>KNR 5-10 0303/01</t>
  </si>
  <si>
    <t>Układanie rur ochronnych PCW o średnicy 75 mmw wykopie</t>
  </si>
  <si>
    <t>Ręczne układanie kabli wielożyłowych YAKY 4x35 w rurach i kanałach zamkniętych</t>
  </si>
  <si>
    <t>KNR 5-10 0103/02</t>
  </si>
  <si>
    <t>Ręczne układanie kabli wielożyłowych YAKY 4x35 w rowach kablowych</t>
  </si>
  <si>
    <t>KNNR-5 1002/01</t>
  </si>
  <si>
    <t>Montaż opraw oświetlenia zewnętrznego na wysięgniku - oprawy LED 61W - doświetlenie przejść</t>
  </si>
  <si>
    <t>KNNR 5 0403-03</t>
  </si>
  <si>
    <t>KNR 2-18 0613/06</t>
  </si>
  <si>
    <t>KNR 2-18 0511/06</t>
  </si>
  <si>
    <t>KNR 2-18 0511/04</t>
  </si>
  <si>
    <t>KNNR 4 1308/03</t>
  </si>
  <si>
    <t>KNNR 4 1506/05</t>
  </si>
  <si>
    <t>KNNR 4 1506/07</t>
  </si>
  <si>
    <t>KNR 2-18 0804/05</t>
  </si>
  <si>
    <t>Próba szczelności kanałów rurowych o średnicy nominalnej 400mm</t>
  </si>
  <si>
    <t>KNR 2-18 0804/07</t>
  </si>
  <si>
    <t>Próba szczelności kanałów rurowych o średnicy nominalnej 600mm</t>
  </si>
  <si>
    <t>1.1</t>
  </si>
  <si>
    <t>1.1.1</t>
  </si>
  <si>
    <t>1.3</t>
  </si>
  <si>
    <t>1.4</t>
  </si>
  <si>
    <t>1.5</t>
  </si>
  <si>
    <t>D 01.03.04
45111000-8</t>
  </si>
  <si>
    <t>Regulacja zaworów gazowych</t>
  </si>
  <si>
    <t>D 02.00.00</t>
  </si>
  <si>
    <t>2.1</t>
  </si>
  <si>
    <t>D 02.01.01
45112000-5</t>
  </si>
  <si>
    <t>WYKONANIE WYKOPÓW W GRUNTACH I-V KATEGORII
CPV: Roboty ziemne i wykopaliskowe</t>
  </si>
  <si>
    <t>2.2</t>
  </si>
  <si>
    <t>D 02.03.01
45112000-5</t>
  </si>
  <si>
    <t>2.2.1</t>
  </si>
  <si>
    <t>D 04.00.00</t>
  </si>
  <si>
    <t>3.1</t>
  </si>
  <si>
    <t>D 04.01.01
45233000-9</t>
  </si>
  <si>
    <t>PROFILOWANIE I ZAGĘSZCZANIE PODŁOŻA
CPV: Roboty w zakresie konstruowania, fundamentowania oraz wykonywania nawierzchni autostrad, dróg</t>
  </si>
  <si>
    <t>3.1.1</t>
  </si>
  <si>
    <t>D 04.03.01
45233000-9</t>
  </si>
  <si>
    <t>OCZYSZCZENIE I SKROPIENIE WARSTW KONSTRUKCYJNYCH
CPV: Roboty w zakresie konstruowania, fundamentowania oraz wykonywania nawierzchni autostrad, dróg</t>
  </si>
  <si>
    <t>D 04.04.02
45233000-9</t>
  </si>
  <si>
    <t>PODBUDOWA Z KRUSZYWA ŁAMANEGO STABILIZOWANEGO MECHANICZNIE
CPV: Roboty w zakresie konstruowania, fundamentowania oraz wykonywania nawierzchni autostrad, dróg</t>
  </si>
  <si>
    <t>D 04.05.01
45233000-9</t>
  </si>
  <si>
    <t>PODBUDOWA Z MIESZANKI KRUSZYWA ZWIĄZANEGO CEMENTEM
CPV: Roboty w zakresie konstruowania, fundamentowania oraz wykonywania nawierzchni autostrad, dróg</t>
  </si>
  <si>
    <t>D 04.06.01
45233000-9</t>
  </si>
  <si>
    <t>PODBUDOWA BETONOWA
CPV: Roboty w zakresie konstruowania, fundamentowania oraz wykonywania nawierzchni autostrad, dróg</t>
  </si>
  <si>
    <t>D 04.07.01
45233000-9</t>
  </si>
  <si>
    <t>PODBUDOWA Z BETONU ASFALTOWEGO
CPV: Roboty w zakresie konstruowania, fundamentowania oraz wykonywania nawierzchni autostrad, dróg</t>
  </si>
  <si>
    <t>D 04.08.01
45233000-9</t>
  </si>
  <si>
    <t>05.00.00</t>
  </si>
  <si>
    <t>4.1</t>
  </si>
  <si>
    <t>D 05.03.05
45233000-9</t>
  </si>
  <si>
    <t>NAWIERZCHNIA Z BETONU ASFALTOWEGO
CPV: Roboty w zakresie konstruowania, fundamentowania oraz wykonywania nawierzchni autostrad, dróg</t>
  </si>
  <si>
    <t>4.1.1</t>
  </si>
  <si>
    <t>4.2</t>
  </si>
  <si>
    <t>D 05.03.11
45233000-9</t>
  </si>
  <si>
    <t>FREZOWANIE NAWIERZCHNI ASFALTOWYCH NA ZIMNO
CPV: Roboty w zakresie konstruowania, fundamentowania oraz wykonywania nawierzchni autostrad, dróg</t>
  </si>
  <si>
    <t>4.2.1</t>
  </si>
  <si>
    <t>4.3</t>
  </si>
  <si>
    <t>4.3.2</t>
  </si>
  <si>
    <t>4.3.3</t>
  </si>
  <si>
    <t>OZNAKOWANIE PIONOWE
CPV: Roboty w zakresie konstruowania, fundamentowania oraz wykonywania nawierzchni autostrad, dróg</t>
  </si>
  <si>
    <t>5.2.2</t>
  </si>
  <si>
    <t>5.2.3</t>
  </si>
  <si>
    <t>D 08.00.00</t>
  </si>
  <si>
    <t>6.1</t>
  </si>
  <si>
    <t>D 08.01.01
45233000-9</t>
  </si>
  <si>
    <t>KRAWĘŻNIKI I OPORNIKI BETONOWE
CPV: Roboty w zakresie konstruowania, fundamentowania oraz wykonywania nawierzchni autostrad, dróg</t>
  </si>
  <si>
    <t>6.1.1</t>
  </si>
  <si>
    <t>6.1.2</t>
  </si>
  <si>
    <t>6.1.3</t>
  </si>
  <si>
    <t>6.2</t>
  </si>
  <si>
    <t>D 08.02.01
45233000-9</t>
  </si>
  <si>
    <t>6.2.1</t>
  </si>
  <si>
    <t>6.3</t>
  </si>
  <si>
    <t>6.3.1</t>
  </si>
  <si>
    <t>6.4</t>
  </si>
  <si>
    <t>D 08.03.01
45233000-9</t>
  </si>
  <si>
    <t>BETONOWE OBRZEŻA CHODNIKOWE
CPV: Roboty w zakresie konstruowania, fundamentowania oraz wykonywania nawierzchni autostrad, dróg</t>
  </si>
  <si>
    <t>6.4.1</t>
  </si>
  <si>
    <t>D 09.00.00</t>
  </si>
  <si>
    <t>7.1</t>
  </si>
  <si>
    <t>7.1.1</t>
  </si>
  <si>
    <t>GG.00.12.01</t>
  </si>
  <si>
    <t>8.1</t>
  </si>
  <si>
    <t>8.1.1</t>
  </si>
  <si>
    <t>Wykonanie robót pomiarowych dla inwentaryzacji powykonawczej wraz z wykonaniem  mapy powykonawczej i włączeniem jej do zasobów geodezyjnych</t>
  </si>
  <si>
    <t>2.1.1</t>
  </si>
  <si>
    <t>4.3.1</t>
  </si>
  <si>
    <t>Regulacja zaworów wodociągowych</t>
  </si>
  <si>
    <t>KNR 2-18w 0205/02</t>
  </si>
  <si>
    <t>KNR 2-19w 0306/02</t>
  </si>
  <si>
    <t>KNR 2-19 0219/01</t>
  </si>
  <si>
    <t>KNR 2-19 0134/02</t>
  </si>
  <si>
    <t>Wartość netto</t>
  </si>
  <si>
    <t>drogowe</t>
  </si>
  <si>
    <t>kan. deszczowa.</t>
  </si>
  <si>
    <t>wodociąg</t>
  </si>
  <si>
    <t>kan. sanitarna</t>
  </si>
  <si>
    <t>Razem:</t>
  </si>
  <si>
    <t>oświetlenie</t>
  </si>
  <si>
    <t>Wartość robót ogółem:</t>
  </si>
  <si>
    <t>kalk. własna</t>
  </si>
  <si>
    <t xml:space="preserve">Obsługa geodezyjna - wytyczenie trasy kabli i położenia słupów, wykonanie inwentaryzacji powykonawczej </t>
  </si>
  <si>
    <r>
      <t>m</t>
    </r>
    <r>
      <rPr>
        <vertAlign val="superscript"/>
        <sz val="11"/>
        <color indexed="8"/>
        <rFont val="Arial1"/>
        <family val="2"/>
      </rPr>
      <t>2</t>
    </r>
  </si>
  <si>
    <t>Mechaniczne usunięcie ziemi urodzajnej z darniną z wywozem na składowisko Wykonawcy wraz z utylizacją</t>
  </si>
  <si>
    <r>
      <t>m</t>
    </r>
    <r>
      <rPr>
        <vertAlign val="superscript"/>
        <sz val="11"/>
        <color indexed="8"/>
        <rFont val="Arial1"/>
        <family val="2"/>
      </rPr>
      <t>3</t>
    </r>
  </si>
  <si>
    <t>Rozebranie nawierzchni bitumicznej gr. 5 cm z wywozem na składowisko Wykonawcy wraz z utylizacją</t>
  </si>
  <si>
    <t>Rozebranie nawierzchni bitumicznej gr.15 cm z wywozem na składowisko Wykonawcy wraz z utylizacją</t>
  </si>
  <si>
    <t>Rozebranie nawierzchni bitumicznej gr. 20 cm z wywozem na składowisko Wykonawcy wraz z utylizacją</t>
  </si>
  <si>
    <t>Rozebranie nawierzchni gruntowo-żużlowej, gr. 10 cm z wywozem na składowisko Wykonawcy wraz z utylizacją</t>
  </si>
  <si>
    <t>Rozebranie nawierzchni z kostki betonowej (szara) gr. 8 cm  - materiał do odzysku (przyjęto 80%), pozostały materiał z wywozem na składowisko Wykonawcy wraz z utylizacją</t>
  </si>
  <si>
    <t>Rozebranie nawierzchni z kostki betonowej (czerwona) gr. 8 cm  - materiał do odzysku (przyjęto 80%), pozostały materiał z wywozem na składowisko Wykonawcy wraz z utylizacją</t>
  </si>
  <si>
    <t>Rozebranie nawierzchni z kostki betonowej (czerwona bezfazowa) gr. 8 cm  - materiał do odzysku - na składowisko Inwestora, pozostały materiał z wywozem na składowisko Wykonawcy wraz z utylizacją</t>
  </si>
  <si>
    <t>Rozebranie podbudowy z kruszywa  o gr. 10 cm z wywozem na składowisko Wykonawcy wraz z utylizacją</t>
  </si>
  <si>
    <t>Rozebranie podbudowy z kruszywa  o gr.15 cm z wywozem na składowisko Wykonawcy wraz z utylizacją</t>
  </si>
  <si>
    <t>Rozebranie podbudowy z kruszywa  o gr.20 cm z wywozem na składowisko Wykonawcy wraz z utylizacją</t>
  </si>
  <si>
    <t>Rozebranie obrzeży betonowych 8x30 cm z wywozem na składowisko Wykonawcy wraz z utylizacją</t>
  </si>
  <si>
    <t>Rozebranie krawężników betonowych 15x30 cm z wywozem na składowisko Wykonawcy wraz z utylizacją</t>
  </si>
  <si>
    <t>Rozebranie krawężników betonowych 15x22 cm z wywozem na składowisko Wykonawcy wraz z utylizacją</t>
  </si>
  <si>
    <t>Rozebranie krawężników betonowych 15x30/22 cm z wywozem na składowisko Wykonawcy wraz z utylizacją</t>
  </si>
  <si>
    <t>Rozebranie oporników betonowych 12x25 cm z wywozem na składowisko Wykonawcy wraz z utylizacją</t>
  </si>
  <si>
    <t>Rozebranie ławy betonowej z wywozem na składowisko Wykonawcy wraz z utylizacją</t>
  </si>
  <si>
    <r>
      <t>m</t>
    </r>
    <r>
      <rPr>
        <vertAlign val="superscript"/>
        <sz val="11"/>
        <rFont val="Arial1"/>
        <family val="2"/>
      </rPr>
      <t>3</t>
    </r>
  </si>
  <si>
    <t>Rozebranie tarcz znaków z wywozem na składowisko Zamawiającego</t>
  </si>
  <si>
    <t>Rozebranie słupków stalowych do znaków z wywozem na składowisko Zamawiającego</t>
  </si>
  <si>
    <t>Rozbiórka istniejącego ogrodzenia z siatki  na słupkach metalowych z fundamentem betonowym h =1,5m z wywozem na składowisko Wykonawcy wraz z utylizacją</t>
  </si>
  <si>
    <t>Rozbiórka istniejącej bramy metalowej dwuskrzydłowej z wywozem na składowisko Wykonawcy wraz z utylizacją dł. 4,00 m</t>
  </si>
  <si>
    <t>Rozbiórka istniejącej furtki metalowej z wywozem na składowisko Wykonawcy wraz z utylizacją dł. 1,50 m</t>
  </si>
  <si>
    <t>Rozbiórka istn. wiaty przystankowej z wywozem na składowisko Wykonawcy wraz z utylizacją</t>
  </si>
  <si>
    <t>1.6</t>
  </si>
  <si>
    <t>D 01.03.03
45111000-8</t>
  </si>
  <si>
    <t>PRZEBUDOWA KABLOWYCH LINII TELETECHNICZNYCH PRZY PRZEBUDOWIE DRÓG
CPV: Roboty w zakresie rozbiórek, przygotowania oraz oczyszczenia terenu pod budowę</t>
  </si>
  <si>
    <t>Zabezpieczenie przewodów rurą osłonową dzieloną typu A110PS (lub równoważna) wraz z odkryciem przewodu, wywozem urobku na składowisko Wykonawcy wraz z utylizacją oraz zasypaniem i zagęszczeniem wykopu</t>
  </si>
  <si>
    <t>1.7</t>
  </si>
  <si>
    <t>REGULACJA URZĄDZEŃ INFRASTRUKTURY PODZIEMNEJ
CPV: Roboty w zakresie rozbiórek, przygotowania oraz oczyszczenia terenu pod budowę</t>
  </si>
  <si>
    <t>szt</t>
  </si>
  <si>
    <t>Regulacja studni kanalizacyjnych z wymianą pierścieni odciążających i płyt nastudziennych</t>
  </si>
  <si>
    <t>Regulacja studni teletechnicznych</t>
  </si>
  <si>
    <t>Wykonanie wykopów z wywozem i utylizacją na składowisko wykonawcy wraz z utylizacją</t>
  </si>
  <si>
    <t>Formowanie nasypów z  zakupem i dowozem wraz z zagęszczeniem</t>
  </si>
  <si>
    <t>D 03.00.00</t>
  </si>
  <si>
    <t>ODWODNIENIE KORPUSU DROGOWEGO</t>
  </si>
  <si>
    <t>D 03.00.01 45222000-9</t>
  </si>
  <si>
    <t>PRZEPUSTY POD KORONĄ DROGI I ZJAZDAMI
CPV: Roboty budowlane w zakresie robót inżynieryjnych</t>
  </si>
  <si>
    <t>Wykonanie przepustu z rur stalowych spiralnie karbowanych o przekroju eliptycznym Ø zastępcze 1810</t>
  </si>
  <si>
    <t>3.1.2</t>
  </si>
  <si>
    <t>Ułożenie geotkaniny separacyjnej pod przepust</t>
  </si>
  <si>
    <t>3.1.3</t>
  </si>
  <si>
    <t>Warstwa ulepszonego podłoża z gruntu niewysadzinowego, gr. 40 cm</t>
  </si>
  <si>
    <t>3.1.4</t>
  </si>
  <si>
    <r>
      <t>Wykonanie warstwy podbudowy pomocniczej z mieszanki związanej spoiwem hydraulicznym C3/4</t>
    </r>
    <r>
      <rPr>
        <sz val="10"/>
        <rFont val="Arial CE"/>
        <family val="2"/>
      </rPr>
      <t>, gr. 18cm</t>
    </r>
  </si>
  <si>
    <t>3.1.5</t>
  </si>
  <si>
    <t>Wykonanie zasypki kruszywem naturalnym</t>
  </si>
  <si>
    <t>Profilowanie i zagęszczenie podłoża pod warstwy konstrukcyjne</t>
  </si>
  <si>
    <t>D 04.02.01
45233000-9</t>
  </si>
  <si>
    <t>WARSTWA Z GRUNTU NIEWYSADZINOWEGO
CPV: Roboty w zakresie konstruowania, fundamentowania oraz wykonywania nawierzchni autostrad, dróg</t>
  </si>
  <si>
    <t>Warstwa ulepszonego podłoża z mieszanki niezwiązanej spoiwem hydraulicznym, gr. 40 cm</t>
  </si>
  <si>
    <t>4.4</t>
  </si>
  <si>
    <t>4.4.1</t>
  </si>
  <si>
    <r>
      <t>Wykonanie podbudowy z mieszanki niezwiązanej z kruszywem C</t>
    </r>
    <r>
      <rPr>
        <vertAlign val="subscript"/>
        <sz val="11"/>
        <color indexed="8"/>
        <rFont val="Arial1"/>
        <family val="2"/>
      </rPr>
      <t>90/3</t>
    </r>
    <r>
      <rPr>
        <sz val="10"/>
        <rFont val="Arial CE"/>
        <family val="2"/>
      </rPr>
      <t xml:space="preserve"> gr. 15 cm</t>
    </r>
  </si>
  <si>
    <t>4.4.2</t>
  </si>
  <si>
    <r>
      <t>Wykonanie podbudowy z mieszanki niezwiązanej z kruszywem C</t>
    </r>
    <r>
      <rPr>
        <vertAlign val="subscript"/>
        <sz val="11"/>
        <color indexed="8"/>
        <rFont val="Arial1"/>
        <family val="2"/>
      </rPr>
      <t>90/3</t>
    </r>
    <r>
      <rPr>
        <sz val="10"/>
        <rFont val="Arial CE"/>
        <family val="2"/>
      </rPr>
      <t xml:space="preserve"> gr. 20 cm</t>
    </r>
  </si>
  <si>
    <t>4.5</t>
  </si>
  <si>
    <t>4.5.1</t>
  </si>
  <si>
    <r>
      <t>Wykonanie warstwy mrozoochronnej z mieszanki związanej spoiwem hydraulicznym C</t>
    </r>
    <r>
      <rPr>
        <sz val="8"/>
        <color indexed="8"/>
        <rFont val="Arial1"/>
        <family val="2"/>
      </rPr>
      <t>1,5/2</t>
    </r>
    <r>
      <rPr>
        <sz val="10"/>
        <rFont val="Arial CE"/>
        <family val="2"/>
      </rPr>
      <t>, gr. 10cm</t>
    </r>
  </si>
  <si>
    <t>4.5.2</t>
  </si>
  <si>
    <r>
      <t>Wykonanie warstwy mrozoochronnej z mieszanki związanej spoiwem hydraulicznym C</t>
    </r>
    <r>
      <rPr>
        <sz val="8"/>
        <color indexed="8"/>
        <rFont val="Arial1"/>
        <family val="2"/>
      </rPr>
      <t>1,5/2</t>
    </r>
    <r>
      <rPr>
        <sz val="10"/>
        <rFont val="Arial CE"/>
        <family val="2"/>
      </rPr>
      <t>, gr. 15cm</t>
    </r>
  </si>
  <si>
    <t>4.5.3</t>
  </si>
  <si>
    <r>
      <t>Wykonanie warstwy mrozoochronnej z mieszanki związanej spoiwem hydraulicznym C</t>
    </r>
    <r>
      <rPr>
        <sz val="8"/>
        <color indexed="8"/>
        <rFont val="Arial1"/>
        <family val="2"/>
      </rPr>
      <t>1,5/2</t>
    </r>
    <r>
      <rPr>
        <sz val="10"/>
        <rFont val="Arial CE"/>
        <family val="2"/>
      </rPr>
      <t>, gr. 18cm</t>
    </r>
  </si>
  <si>
    <t>4.5.4</t>
  </si>
  <si>
    <r>
      <t>Wykonanie warstwy mrozoochronnej z mieszanki związanej spoiwem hydraulicznym C</t>
    </r>
    <r>
      <rPr>
        <sz val="8"/>
        <color indexed="8"/>
        <rFont val="Arial1"/>
        <family val="2"/>
      </rPr>
      <t>1,5/2</t>
    </r>
    <r>
      <rPr>
        <sz val="10"/>
        <rFont val="Arial CE"/>
        <family val="2"/>
      </rPr>
      <t>, gr. 22cm</t>
    </r>
  </si>
  <si>
    <t>4.6</t>
  </si>
  <si>
    <t>4.6.1</t>
  </si>
  <si>
    <t>Wykonanie podbudowy z betonu C-16/20 gr. 20 cm</t>
  </si>
  <si>
    <t>4.7</t>
  </si>
  <si>
    <t>4.7.1</t>
  </si>
  <si>
    <t>Wykonanie nawierzchni z betonu asfaltowego AC 22P (podbudowa zasadnicza)  gr. 7 cm</t>
  </si>
  <si>
    <t>4.9</t>
  </si>
  <si>
    <t>WYRÓWNANIE ISTNIEJACEJ PODBUDOWY BETONEM ASFALTOWYM
CPV: Roboty w zakresie konstruowania, fundamentowania oraz wykonywania nawierzchni autostrad, dróg</t>
  </si>
  <si>
    <t>4.9.1</t>
  </si>
  <si>
    <t>Wyrównianie nawierzchni  poprzez wykonanie warstwy profilowej AC16W min. 4 cm</t>
  </si>
  <si>
    <t>D 05.02.01
45233000-9</t>
  </si>
  <si>
    <t>NAWIERZCHNIA Z KRUSZYWA ŁAMANEGO
CPV: Roboty w zakresie konstruowania, fundamentowania oraz wykonywania nawierzchni autostrad, dróg</t>
  </si>
  <si>
    <t>Wykonanie nawierzchni z kruszywa łamanego stabilizowanego mechaniecznie, gr. 20 cm</t>
  </si>
  <si>
    <t>D 05.03.01
45233000-9</t>
  </si>
  <si>
    <t>NAWIERZCHNIA Z KOSTKI KAMIENNEJ
CPV: Roboty w zakresie konstruowania, fundamentowania oraz wykonywania nawierzchni autostrad, dróg</t>
  </si>
  <si>
    <t xml:space="preserve">Nawierzchnia z kostki kamiennej 6/8 na podsypce cementowo-piaskowej gr. 5 cm </t>
  </si>
  <si>
    <t xml:space="preserve">Nawierzchnia z kostki kamiennej 8/11 na podsypce cementowo-piaskowej gr. 5 cm </t>
  </si>
  <si>
    <t xml:space="preserve">Nawierzchnia z kostki kamiennej 15/17  na podsypce cementowo-piaskowej gr. 5 cm </t>
  </si>
  <si>
    <t>5.3</t>
  </si>
  <si>
    <t>5.3.1</t>
  </si>
  <si>
    <t>Wykonanie nawierzchni z betonu asfaltowego AC 8S (warstwa ścieralna)  gr. 5 cm</t>
  </si>
  <si>
    <t>5.3.2</t>
  </si>
  <si>
    <t>Wykonanie nawierzchni z betonu asfaltowego AC 16W (warstwa wiążąca)  gr. 5 cm</t>
  </si>
  <si>
    <t>5.4</t>
  </si>
  <si>
    <t>5.4.1</t>
  </si>
  <si>
    <t>5.5</t>
  </si>
  <si>
    <t>D 05.03.13a
45233000-9</t>
  </si>
  <si>
    <t>NAWIERZCHNIA Z MIESZANKI MASTYKSOWO - GRYSOWEJ (SMA)
CPV: Roboty w zakresie konstruowania, fundamentowania oraz wykonywania nawierzchni autostrad, dróg</t>
  </si>
  <si>
    <t>5.5.1</t>
  </si>
  <si>
    <t>Wykonanie nawierzchni z  SMA 11S (warstwa ścieralna)  gr.4 cm</t>
  </si>
  <si>
    <t>5.6</t>
  </si>
  <si>
    <t>D 05.03.23 45233000-9</t>
  </si>
  <si>
    <t>NAWIERZCHNIA Z KOSTKI BETONOWEJ
CPV:Roboty w zakresie konstruowania, fundamentowania oraz wykonywania nawierzchni autostrad, dróg</t>
  </si>
  <si>
    <t>5.6.1</t>
  </si>
  <si>
    <r>
      <t xml:space="preserve">Wykonanie nawierzchni z kostki betonowej, gr. 8 cm szarej </t>
    </r>
    <r>
      <rPr>
        <i/>
        <sz val="8"/>
        <color indexed="8"/>
        <rFont val="Arial1"/>
        <family val="2"/>
      </rPr>
      <t>(materiał z odzysku)</t>
    </r>
  </si>
  <si>
    <t>5.6.2</t>
  </si>
  <si>
    <r>
      <t>Wykonanie nawierzchni z kostki betonowej, gr. 8 cm szarej na podsypce cem.-piaskowej</t>
    </r>
    <r>
      <rPr>
        <i/>
        <sz val="8"/>
        <color indexed="8"/>
        <rFont val="Arial1"/>
        <family val="2"/>
      </rPr>
      <t xml:space="preserve"> (materiał nowy)</t>
    </r>
  </si>
  <si>
    <t>5.6.3</t>
  </si>
  <si>
    <r>
      <t>Wykonanie nawierzchni z kostki betonowej, gr. 8 cm czarnej na podsypce cem.-piaskowej</t>
    </r>
    <r>
      <rPr>
        <i/>
        <sz val="8"/>
        <color indexed="8"/>
        <rFont val="Arial1"/>
        <family val="2"/>
      </rPr>
      <t xml:space="preserve"> (materiał nowy)</t>
    </r>
  </si>
  <si>
    <t>5.6.4</t>
  </si>
  <si>
    <r>
      <t xml:space="preserve">Wykonanie nawierzchni z kostki betonowej, gr. 8 cm czerwonej </t>
    </r>
    <r>
      <rPr>
        <i/>
        <sz val="8"/>
        <color indexed="8"/>
        <rFont val="Arial1"/>
        <family val="2"/>
      </rPr>
      <t>(materiał z odzysku)</t>
    </r>
  </si>
  <si>
    <t>5.6.5</t>
  </si>
  <si>
    <r>
      <t>Wykonanie nawierzchni z kostki betonowej, gr. 8 cm czerwonej na podsypce cem.-piaskowej</t>
    </r>
    <r>
      <rPr>
        <i/>
        <sz val="8"/>
        <color indexed="8"/>
        <rFont val="Arial1"/>
        <family val="2"/>
      </rPr>
      <t xml:space="preserve"> nowy)</t>
    </r>
  </si>
  <si>
    <t>5.6.6</t>
  </si>
  <si>
    <r>
      <t xml:space="preserve">Wykonanie nawierzchni z kostki betonowej, gr. 8 cm szara bezfazowa </t>
    </r>
    <r>
      <rPr>
        <i/>
        <sz val="8"/>
        <color indexed="8"/>
        <rFont val="Arial1"/>
        <family val="2"/>
      </rPr>
      <t>(materiał nowy)</t>
    </r>
  </si>
  <si>
    <t>5.7</t>
  </si>
  <si>
    <t>D 05.03.26
45233000-9</t>
  </si>
  <si>
    <t>UŁOŻENIE GEOSIATKI Z WŁÓKIEN SZKLANO - WĘGLOWYCH
CPV:Roboty w zakresie konstruowania, fundamentowania oraz wykonywania nawierzchni autostrad, dróg</t>
  </si>
  <si>
    <t>5.7.1</t>
  </si>
  <si>
    <t>Ułożenie siatki wzmacniającej z włókien szklano - węglowych, szer. 2,0m</t>
  </si>
  <si>
    <t>Wykonanie oznakowania poziomego jezdni materiałami grubowarstwowymi - linie ciągłe</t>
  </si>
  <si>
    <t>Wykonanie oznakowania poziomego jezdni materiałami grubowarstwowymi - linie przerywane</t>
  </si>
  <si>
    <t>Wykonanie oznakowania poziomego jezdni materiałami grubowarstwowymi - linie na skrzyżowaniach, strzałki i inne symbole</t>
  </si>
  <si>
    <t>Ustawienie słupków z rur stalowych śr. 50 mm</t>
  </si>
  <si>
    <t>6.2.2</t>
  </si>
  <si>
    <t>Przymocowanie tarcz znaków drogowych odblaskowych do gotowych słupków - typ A</t>
  </si>
  <si>
    <t>6.2.3</t>
  </si>
  <si>
    <t>Przymocowanie tarcz znaków drogowych odblaskowych do gotowych słupków - typ C</t>
  </si>
  <si>
    <t>6.2.4</t>
  </si>
  <si>
    <t>Przymocowanie tarcz znaków drogowych odblaskowych do gotowych słupków - typ D</t>
  </si>
  <si>
    <t>6.2.6</t>
  </si>
  <si>
    <t>Przymocowanie tarcz znaków drogowych odblaskowych do gotowych słupków - typ U</t>
  </si>
  <si>
    <t>6.2.8</t>
  </si>
  <si>
    <t>Przestawienie słupków do znaków drogowych</t>
  </si>
  <si>
    <t>6.2.9</t>
  </si>
  <si>
    <t>Przestawienie znaków drogowych</t>
  </si>
  <si>
    <t>6.2.10</t>
  </si>
  <si>
    <t>Oznakowanie czasowe</t>
  </si>
  <si>
    <t>D 07.05.01
45233000-9</t>
  </si>
  <si>
    <t>BARIERY OCHRONNE
CPV: Roboty w zakresie konstruowania, fundamentowania oraz wykonywania nawierzchni autostrad, dróg</t>
  </si>
  <si>
    <t>Montaż barier W2N2</t>
  </si>
  <si>
    <t>D 07.06.02
45233000-9</t>
  </si>
  <si>
    <t>URZĄDZENIA ZABEZPIECZAJĄCE RUCH PIESZYCH
CPV: Roboty w zakresie konstruowania, fundamentowania oraz wykonywania nawierzchni autostrad, dróg</t>
  </si>
  <si>
    <t xml:space="preserve">Montaż balustrady U-11a,kolor: żółty </t>
  </si>
  <si>
    <t>7.1.2</t>
  </si>
  <si>
    <t>7.1.3</t>
  </si>
  <si>
    <t>7.1.4</t>
  </si>
  <si>
    <t>7.2</t>
  </si>
  <si>
    <t>D 08.01.02
45233000-9</t>
  </si>
  <si>
    <t>KRAWĘŻNIKI I OPORNIKI KAMIENNE
CPV: Roboty w zakresie konstruowania, fundamentowania oraz wykonywania nawierzchni autostrad, dróg</t>
  </si>
  <si>
    <t>7.2.1</t>
  </si>
  <si>
    <t>7.2.2</t>
  </si>
  <si>
    <t>7.2.3</t>
  </si>
  <si>
    <t>7.3</t>
  </si>
  <si>
    <t>CHODNIK Z PŁYT CHODNIKOWYCH BETONOWYCH
CPV: Roboty w zakresie konstruowania, fundamentowania oraz wykonywania nawierzchni autostrad, dróg</t>
  </si>
  <si>
    <t>7.3.1</t>
  </si>
  <si>
    <t>Wykonanie nawierzchni z płytek polimerobetonowych guzkowanych, gr. 8 cm na podsypce cem.-piaskowej (materiał nowy)</t>
  </si>
  <si>
    <t>7.4</t>
  </si>
  <si>
    <t>7.4.1</t>
  </si>
  <si>
    <t>Humusowanie terenu z obsianiem przy grubości warstwy humusu gr. 10 cm i zastosowaniu hydroobsiewu</t>
  </si>
  <si>
    <t>D 10.00.00</t>
  </si>
  <si>
    <t>INNE ROBOTY</t>
  </si>
  <si>
    <t>9.1</t>
  </si>
  <si>
    <t>D 10.00.01
45233000-9</t>
  </si>
  <si>
    <t>ROBOTY TOWARZYSZĄCE
CPV:Roboty w zakresie konstruowania, fundamentowania oraz wykonywania nawierzchni autostrad, dróg</t>
  </si>
  <si>
    <t>9.1.1</t>
  </si>
  <si>
    <t>9.1.2</t>
  </si>
  <si>
    <t>9.1.3</t>
  </si>
  <si>
    <t>9.2</t>
  </si>
  <si>
    <t>D 10.12.01
45213311-6</t>
  </si>
  <si>
    <t>WIATA PRZYSTANKOWA
CPV: Przystanki autobusowe</t>
  </si>
  <si>
    <t>Wiaty przystankowe</t>
  </si>
  <si>
    <t>10.1</t>
  </si>
  <si>
    <t>GG.00.12.01 45233000-9</t>
  </si>
  <si>
    <r>
      <t>GEODEZYJNA DOKUMENTACJA POWYKONAWCZA</t>
    </r>
    <r>
      <rPr>
        <b/>
        <sz val="11"/>
        <color indexed="8"/>
        <rFont val="Arial1"/>
        <family val="2"/>
      </rPr>
      <t xml:space="preserve">                                                              </t>
    </r>
    <r>
      <rPr>
        <b/>
        <u val="single"/>
        <sz val="11"/>
        <color indexed="8"/>
        <rFont val="Arial1"/>
        <family val="2"/>
      </rPr>
      <t>CPV:Roboty w zakresie konstruowania, fundamentowania oraz wykonywania nawierzchni autostrad, dróg</t>
    </r>
  </si>
  <si>
    <t>10.1.1</t>
  </si>
  <si>
    <t>Błąd:508</t>
  </si>
  <si>
    <t>dodatkowo (zapas na życzenie p. Szadkowskiej):</t>
  </si>
  <si>
    <t>Błąd:520</t>
  </si>
  <si>
    <t>lewa</t>
  </si>
  <si>
    <r>
      <t>m</t>
    </r>
    <r>
      <rPr>
        <vertAlign val="superscript"/>
        <sz val="11"/>
        <color indexed="8"/>
        <rFont val="Times New Roman CE1"/>
        <family val="2"/>
      </rPr>
      <t>2</t>
    </r>
  </si>
  <si>
    <t>+300GRATIS</t>
  </si>
  <si>
    <t xml:space="preserve"> </t>
  </si>
  <si>
    <t>KNNR 5 0707/03</t>
  </si>
  <si>
    <t>Ręczne układanie kabli wielożyłowych YAKY 4x70 w rowach kablowych zasilanie ze zlącza SKP 3</t>
  </si>
  <si>
    <t>Wykopy ręczne o głębokości do 1,5m  wraz z zasypaniem pod słupy oświetleniowe</t>
  </si>
  <si>
    <t>m-1przew</t>
  </si>
  <si>
    <t xml:space="preserve">Montaż glowic kablowych - zarobienie na sucho końca kabla 4-żyłowego o przekroju do 50 mm2 na napięcie do 1 kV </t>
  </si>
  <si>
    <t xml:space="preserve">Montaż wysięgników rurowych pojedyńczych o masie do 15 kg na słupie </t>
  </si>
  <si>
    <t>KNNR-5 1002/02</t>
  </si>
  <si>
    <t xml:space="preserve">Montaż wysięgników rurowych podwójnych o masie do 30 kg na słupie </t>
  </si>
  <si>
    <t>KNNR-5 1002/03</t>
  </si>
  <si>
    <t xml:space="preserve">Montaż wysięgników rurowych poczwórnych o masie do 50 kg na słupie </t>
  </si>
  <si>
    <t>KNNR 5-10 1004-02</t>
  </si>
  <si>
    <t>Montaż opraw oświetlenia zewnętrznego na wysięgniku - oprawy LED 61W</t>
  </si>
  <si>
    <t>Urządzenia rozdzielcze - zestawy o masie ponad 20 kg na fundamencie prefabrykowanym. Szafa sterowania oświetleniem SO-UM-01</t>
  </si>
  <si>
    <t>Ręczne układanie kabli wielożyłowych YAKY 4x70 w rowach kablowych zasilanie ze złącza SO-UM-02</t>
  </si>
  <si>
    <r>
      <t xml:space="preserve">OŚWIETLENIE ULIC </t>
    </r>
    <r>
      <rPr>
        <b/>
        <sz val="12"/>
        <rFont val="Arial CE"/>
        <family val="2"/>
      </rPr>
      <t xml:space="preserve"> złącze SO-UM-02</t>
    </r>
  </si>
  <si>
    <r>
      <t xml:space="preserve">OŚWIETLENIE ULIC </t>
    </r>
    <r>
      <rPr>
        <b/>
        <sz val="12"/>
        <rFont val="Arial CE"/>
        <family val="2"/>
      </rPr>
      <t xml:space="preserve"> złącze SO-UM-01</t>
    </r>
  </si>
  <si>
    <r>
      <t xml:space="preserve">LINIA KABLOWA 15 KV </t>
    </r>
    <r>
      <rPr>
        <b/>
        <sz val="12"/>
        <rFont val="Arial CE"/>
        <family val="2"/>
      </rPr>
      <t xml:space="preserve">  EK1</t>
    </r>
  </si>
  <si>
    <t>KNNR 5 0701-02</t>
  </si>
  <si>
    <t>Ręczne kopanie rowków kablowych, grunt kat. III</t>
  </si>
  <si>
    <t>KNNR 5 0706-01</t>
  </si>
  <si>
    <t>KNNR 5 0705-01</t>
  </si>
  <si>
    <t>Ułożenie rur ochronnych PCV SRS 160</t>
  </si>
  <si>
    <t>KNR 5-10 0101-03</t>
  </si>
  <si>
    <t>KNR 5-10 0512-06</t>
  </si>
  <si>
    <t>KNNR 5 0702-02</t>
  </si>
  <si>
    <t>Zasypanie rowków kablowych, grunt kat. III</t>
  </si>
  <si>
    <t>KNP 18 1328-01,02.</t>
  </si>
  <si>
    <t>Pomiar linii kablowej o napięciu do 15 kV idlugości do 1000m</t>
  </si>
  <si>
    <r>
      <t xml:space="preserve">LINIA KABLOWA 15 KV </t>
    </r>
    <r>
      <rPr>
        <b/>
        <sz val="12"/>
        <rFont val="Arial CE"/>
        <family val="2"/>
      </rPr>
      <t xml:space="preserve">  EK2</t>
    </r>
  </si>
  <si>
    <t>Montaż w rowach muf przelotowych z taśm izolacyjnych na kablach jednożyłowych z żyłami Al o przekroju do 240mm2 na napięcie do 20 kV oizolacji w powloce z tworzyw sztucznych</t>
  </si>
  <si>
    <r>
      <t xml:space="preserve">LINIA KABLOWA 15 KV </t>
    </r>
    <r>
      <rPr>
        <b/>
        <sz val="12"/>
        <rFont val="Arial CE"/>
        <family val="2"/>
      </rPr>
      <t xml:space="preserve">  EK3</t>
    </r>
  </si>
  <si>
    <t>Montaż w rowach muf przelotowych z taśm izolacyjnych na kablach jednożyłowych z żyłami Al o przekroju do 240mm2 na napięcie do 20 kV o izolacji w powloce z tworzyw sztucznych POLJ 24</t>
  </si>
  <si>
    <r>
      <t xml:space="preserve">LINIA KABLOWA 15 KV </t>
    </r>
    <r>
      <rPr>
        <b/>
        <sz val="12"/>
        <rFont val="Arial CE"/>
        <family val="2"/>
      </rPr>
      <t xml:space="preserve">  EK4</t>
    </r>
  </si>
  <si>
    <t xml:space="preserve">Montaż w rowach muf przelotowych z taśm izolacyjnych na kablach jednożyłowych z żyłami Al o przekroju do 240mm2 na napięcie do 20 kV o izolacji w powloce z tworzyw sztucznych </t>
  </si>
  <si>
    <r>
      <t xml:space="preserve">LINIA KABLOWA 15 KV </t>
    </r>
    <r>
      <rPr>
        <b/>
        <sz val="12"/>
        <rFont val="Arial CE"/>
        <family val="2"/>
      </rPr>
      <t xml:space="preserve">  EK5</t>
    </r>
  </si>
  <si>
    <t>Nasypanie warstwy piasku na dnie rowu kablowego o szerokości 0,4m</t>
  </si>
  <si>
    <r>
      <t xml:space="preserve">LINIA KABLOWA 15 KV </t>
    </r>
    <r>
      <rPr>
        <b/>
        <sz val="12"/>
        <rFont val="Arial CE"/>
        <family val="2"/>
      </rPr>
      <t xml:space="preserve">  EK6</t>
    </r>
  </si>
  <si>
    <r>
      <t xml:space="preserve">LINIA KABLOWA 15 KV </t>
    </r>
    <r>
      <rPr>
        <b/>
        <sz val="12"/>
        <rFont val="Arial CE"/>
        <family val="2"/>
      </rPr>
      <t xml:space="preserve">  EK7</t>
    </r>
  </si>
  <si>
    <r>
      <t xml:space="preserve">LINIA KABLOWA 15 KV </t>
    </r>
    <r>
      <rPr>
        <b/>
        <sz val="12"/>
        <rFont val="Arial CE"/>
        <family val="2"/>
      </rPr>
      <t xml:space="preserve">  EK8</t>
    </r>
  </si>
  <si>
    <t>teletechnika</t>
  </si>
  <si>
    <t xml:space="preserve">oświetlenie </t>
  </si>
  <si>
    <t>przebudow kabla SN</t>
  </si>
  <si>
    <t>gazociąg</t>
  </si>
  <si>
    <t>Element scalony - rodzaj robót                                                                                                    Opis robót i obliczenie ich ilości</t>
  </si>
  <si>
    <t xml:space="preserve">D 01.03.04 </t>
  </si>
  <si>
    <t>KANALIZACJA KABLOWA</t>
  </si>
  <si>
    <t>Budowa studni kablowej  -  SKR-2</t>
  </si>
  <si>
    <t>Mechaniczna rozbiórka studni kablowych</t>
  </si>
  <si>
    <t xml:space="preserve">Demontaż kanalizacji kablowej  - 1 otworowej </t>
  </si>
  <si>
    <t>Demontaż istniejącej kanalizacji wtórnej</t>
  </si>
  <si>
    <t>RUROCIĄG KABLOWY</t>
  </si>
  <si>
    <t>Budowa rurociągu kablowego 2x(HDPE40/3,7)</t>
  </si>
  <si>
    <t>Wykonanie przepustów rurą dwudzielna pod drogami i innymi przeszkodami wykopem otwartym w gruncie kat. III - zabezpieczenie rurociągu kablowego - RHDPE_D110</t>
  </si>
  <si>
    <t>2.3</t>
  </si>
  <si>
    <t>Wykonanie przepustów pod droga metodą wykopu otwartego, rura HDPE125/7,1</t>
  </si>
  <si>
    <t>2.4</t>
  </si>
  <si>
    <t>Montaż zasobnika złaczowego</t>
  </si>
  <si>
    <t>2.5</t>
  </si>
  <si>
    <t>Badanie szczelności zmontowanych odcinków rurociągu kablowego, średnica rur 40mm</t>
  </si>
  <si>
    <t>2.6</t>
  </si>
  <si>
    <t>Demontaż istniejącego rurociągu kablowego 2x(HDPE40/3,7)</t>
  </si>
  <si>
    <t>KABEL OTK</t>
  </si>
  <si>
    <t>Wyciąganie kabli światłowodowych z rurociągu kablowego</t>
  </si>
  <si>
    <t>3.2</t>
  </si>
  <si>
    <t>Wciąganie kabli światłowodowych do rurociągu kablowego</t>
  </si>
  <si>
    <t>3.3</t>
  </si>
  <si>
    <t>Montaż złącza przelotowego - 1 włókno (mufa FRBU1314 - komplet)</t>
  </si>
  <si>
    <t>3.4</t>
  </si>
  <si>
    <t xml:space="preserve">Montaż złącza przelotowego - każde następne włókno  </t>
  </si>
  <si>
    <t>3.5</t>
  </si>
  <si>
    <t>Montaż stelażu zapasu kabla OTK w studni kablowej</t>
  </si>
  <si>
    <t>3.6</t>
  </si>
  <si>
    <t>Pomiary reflektometryczne linii światlowodowych, pomiary montazowe z przełącznicy, mierzony 1 światłowód</t>
  </si>
  <si>
    <t>3.7</t>
  </si>
  <si>
    <t>Pomiary reflektometryczne linii światlowodowych, pomiary montazowe z przełącznicy, każdy następny zmierzony światłowód</t>
  </si>
  <si>
    <t>3.8</t>
  </si>
  <si>
    <t>Pomiary reflektometryczne linii światlowodowych, pomiary końcowe z przełącznicy, mierzony 1 światłowód</t>
  </si>
  <si>
    <t>3.9</t>
  </si>
  <si>
    <t>Pomiary reflektometryczne linii światlowodowych, pomiary końcowe z przełącznicy, każdy następny zmierzony światłowód</t>
  </si>
  <si>
    <t>3.10</t>
  </si>
  <si>
    <t>Pomiary tłumienności optycznej linii światlowodowych metodą transmisyjną, pomiar łącznie z innymi pomiarami, mierzonyny jeden światłowód</t>
  </si>
  <si>
    <t>3.11</t>
  </si>
  <si>
    <t>Pomiary tłumienności optycznej linii światlowodowych metodą transmisyjną, pomiar łącznie z innymi pomiarami, każdy następny mierzony światłowód</t>
  </si>
  <si>
    <t>3.12</t>
  </si>
  <si>
    <t>Pomiary tłumienności odbicia wstecznego (reflektancji) złączek światłowodowych, pomiar łacznie z innymi pomiarami, jeden zmierzony światłowód</t>
  </si>
  <si>
    <t>zakończenie</t>
  </si>
  <si>
    <t>3.13</t>
  </si>
  <si>
    <t>Pomiary tłumienności odbicia wstecznego (reflektancji) złączek światłowodowych, pomiar łącznie z innymi pomiarami, każdy następny zmierzony światłowód</t>
  </si>
  <si>
    <t>3.14</t>
  </si>
  <si>
    <t>Otwarcie muf złączowych przelotowych kabli światlowodowych w kanalizacji kablowej</t>
  </si>
  <si>
    <t>złącze</t>
  </si>
  <si>
    <t>3.15</t>
  </si>
  <si>
    <t>Wypięcie kabla OTK 24J z ist. złącza</t>
  </si>
  <si>
    <t>KABLE MIEDZIANE</t>
  </si>
  <si>
    <t>Układanie kabla wypelnionego w rowie kablowym wykonanym ręcznie, kat. grunyu III</t>
  </si>
  <si>
    <t>Wykonanie przepustów pod droga metodą wykopu otwartego, rura HDPE110/6,3</t>
  </si>
  <si>
    <t>Montaż złączy równoległych kabli wypełnionych ułożonych w kanalizacji kablowej z zastosowaniem pojedynczych łączników żył i termokurczliwych osłon wzmocnionych, złącze na kablu o liczbie par 50</t>
  </si>
  <si>
    <t>Montaż złączy równoległych kabli wypełnionych ułożonych w kanalizacji kablowej z zastosowaniem pojedynczych łączników żył i termokurczliwych osłon wzmocnionych. złącze na kablu o liczbie par 3</t>
  </si>
  <si>
    <t>Wyłączenie kabla równoległego ze złącza kabla wypełnionego ułożonego w kanalizacji kablowej z zastosowaniem termokurczliwych osłon wzmocnionych, kabel o 50 parach</t>
  </si>
  <si>
    <t>Wyłączenie kabla równoległego ze złącza kabla wypełnionego ułożonego w kanalizacji kablowej z zastosowaniem termokurczliwych osłon wzmocnionych, kabel o 3 parach</t>
  </si>
  <si>
    <t xml:space="preserve">Wyciąganie kabla w powłoce termoplast.z kanal.kablow.- otw.wypełn.więcej niż jednym kablem </t>
  </si>
  <si>
    <t>4.8</t>
  </si>
  <si>
    <t>Pomiary końcowe prądem stałym kabla o 50 parach</t>
  </si>
  <si>
    <t>Pomiary tłumienności skutecznej przy jednej częstotliwości kabla o 50 parach</t>
  </si>
  <si>
    <t>4.10</t>
  </si>
  <si>
    <t>Pomiary końcowe prądem stałym kabla o 20 parach</t>
  </si>
  <si>
    <t>4.11</t>
  </si>
  <si>
    <t>Pomiary tłumienności skutecznej przy jednej częstotliwości kabla o 20 parach</t>
  </si>
  <si>
    <t>4.12</t>
  </si>
  <si>
    <t>Pomiary końcowe prądem stałym kabla o 3 parach</t>
  </si>
  <si>
    <t>4.13</t>
  </si>
  <si>
    <t>Pomiary tłumienności skutecznej przy jednej częstotliwości kabla o 3 parach</t>
  </si>
  <si>
    <t>4.14</t>
  </si>
  <si>
    <t xml:space="preserve">Demontaż istniejacych kabli ułozonych w ziemi  - </t>
  </si>
  <si>
    <t>SŁUP KABLOWY</t>
  </si>
  <si>
    <t>Budowa słupa kablowego 7m (drewniany, bliźniaczy, uszczudlowy) wraz z budową pełnego WK (skrzynka, głowica, ochronniki, zamek Abloy), wprowadzeniem kabla na słup, budową uziemienia oraz przełączeniem wszystkich kabli napowietrznych do WK (wraz z pomiarami)</t>
  </si>
  <si>
    <t>Demontaż kabli napowietrznych wraz z osprzetem</t>
  </si>
  <si>
    <t>Demontaż słupa kablowego</t>
  </si>
  <si>
    <t>Demontaż słupa kablowego wraz z WK</t>
  </si>
  <si>
    <t>RAZEM BRUTTO)</t>
  </si>
  <si>
    <t>Nr poz.</t>
  </si>
  <si>
    <t>Opis robót</t>
  </si>
  <si>
    <t>1</t>
  </si>
  <si>
    <t>2</t>
  </si>
  <si>
    <t>4</t>
  </si>
  <si>
    <t>5</t>
  </si>
  <si>
    <t>KNR 2-01w 0113/03</t>
  </si>
  <si>
    <t>Roboty pomiarowe przy liniowych robotach ziemnych - trasa kanalizacji wraz z dokumentacją geodezyjną powykonawczą</t>
  </si>
  <si>
    <t>m3</t>
  </si>
  <si>
    <t>KNR 2-01 0324/04</t>
  </si>
  <si>
    <t>Pełne umocnienie (wraz z rozbiórką) szalunkami pionowych ścian wykopów liniowych, grunt kategorii I-III</t>
  </si>
  <si>
    <t>m2</t>
  </si>
  <si>
    <t>6</t>
  </si>
  <si>
    <t>KNR 2-01 0327/04</t>
  </si>
  <si>
    <t>Umocnienie ścian wykopów pod obiekty specjalne ściankami szczelnymi - wykopy o głębokości do 6m, w gruntach nawodnionych kategorii III-IV</t>
  </si>
  <si>
    <t>7</t>
  </si>
  <si>
    <t>KNR 202-1101-01</t>
  </si>
  <si>
    <t>Podkłady betonowe B-7,5 na podłożu gruntowym z betonu</t>
  </si>
  <si>
    <t>8</t>
  </si>
  <si>
    <t>KNR 218-0607-01</t>
  </si>
  <si>
    <t>Deskowanie ław fundamentowych</t>
  </si>
  <si>
    <t>9</t>
  </si>
  <si>
    <t>KNR 218-0611-01</t>
  </si>
  <si>
    <t>Układanie mieszanki betonowej B-20 w ławach fundamentowych</t>
  </si>
  <si>
    <t>10</t>
  </si>
  <si>
    <t>KNR 218-0721-03</t>
  </si>
  <si>
    <t>Powłokowe izolacje pionowych powierzchni betonowych i murowanych z lepiku asfaltowego na zimno jednowarstwowo (Krotność= 2)</t>
  </si>
  <si>
    <t>11</t>
  </si>
  <si>
    <t>KNNR 1 0605/06</t>
  </si>
  <si>
    <t>Igłofiltry o średnicy do 50mm wpłukiwane w grunt bezpośrednio z obsypką do głębokości 8m</t>
  </si>
  <si>
    <t>12</t>
  </si>
  <si>
    <t>KNR 2-18w 0511/02</t>
  </si>
  <si>
    <t>Podłoża pod kanały i obiekty z materiałów sypkich grub. 15cm - PODSYPKA</t>
  </si>
  <si>
    <t>13</t>
  </si>
  <si>
    <t>KNR 2-18W 0511/04</t>
  </si>
  <si>
    <t>Podłoża pod kanały i obiekty z materiałów sypkich o grubości  30cm - OBSYPKA, ZASYPKA</t>
  </si>
  <si>
    <t>14</t>
  </si>
  <si>
    <t>15</t>
  </si>
  <si>
    <t>16</t>
  </si>
  <si>
    <t>17</t>
  </si>
  <si>
    <t>KNR 2-01 0505/04</t>
  </si>
  <si>
    <t>Plantowanie powierzchni gruntu rodzimego kat.I-III</t>
  </si>
  <si>
    <t>18</t>
  </si>
  <si>
    <t>KNR 2-31 0313/01</t>
  </si>
  <si>
    <t>Rozebranie warstwy wiążącej z mieszanki grysowej o grubości 2cm</t>
  </si>
  <si>
    <t>19</t>
  </si>
  <si>
    <t>KNR 2-31 0313/02</t>
  </si>
  <si>
    <t>Rozebranie warstwy wiążącej z mieszanki grysowej o grubości 2cm - za każdy dalszy 1cm (Krotność= 6)</t>
  </si>
  <si>
    <t>20</t>
  </si>
  <si>
    <t>Rozebranie mechaniczne podbudowy z kruszywa kamiennego o grubości 15cm</t>
  </si>
  <si>
    <t>21</t>
  </si>
  <si>
    <t>Mechaniczne rozebranie podbudowy z kruszywa kamiennego - dalszy 1 cm grub. (Krotność= 10)</t>
  </si>
  <si>
    <t>22</t>
  </si>
  <si>
    <t>KNR 4-04 1103/01</t>
  </si>
  <si>
    <t>23</t>
  </si>
  <si>
    <t>24</t>
  </si>
  <si>
    <t>Podbudowa z kruszywa łamanego - warstwa dolna o grub.po zagęszcz. 15 cm</t>
  </si>
  <si>
    <t>KNR 2-31 0114/04</t>
  </si>
  <si>
    <t>Warstwa górna podbudowy z kruszywa naturalnego  - za każdy dalszy 1cm (Krotność= 10)</t>
  </si>
  <si>
    <t>Warstwa wiążąca z betonu asfaltowego AC22W- grub.po zagęszcz. 4 cm</t>
  </si>
  <si>
    <t>KNR 2-31 1004/06</t>
  </si>
  <si>
    <t>Mechaniczne oczyszczanie nawierzchni z masy bitumicznej</t>
  </si>
  <si>
    <t>KNR 2-18 0613/05</t>
  </si>
  <si>
    <t>Studnie rewizyjne w gotowym wykopie z kręgów betonowych o średnicy 1500mm i głębokości 3m</t>
  </si>
  <si>
    <t>Studnie rewizyjne w gotowym wykopie z kręgów betonowych o średnicy 1500mm - za każde 0,5m różnicy głębokości studni (Krotność= 3)</t>
  </si>
  <si>
    <t>0,5m</t>
  </si>
  <si>
    <t>KNR 2-18 0613/03</t>
  </si>
  <si>
    <t>Studnie rewizyjne w gotowym wykopie z kręgów żelbetowych o średnicy 1200mm i głębokości 3m</t>
  </si>
  <si>
    <t>Studnie rewizyjne w gotowym wykopie z kręgów żelbetowych o średnicy 1200mm - za każde 0,5m różnicy głębokości studni</t>
  </si>
  <si>
    <t>Studzienka ściekowa uliczna prefabrykowana żelbetowa o średnicy 500mm z osadnikiem H=1,0m i wpustem krawężnikowo-jezdniowym D-400</t>
  </si>
  <si>
    <t>Dostawa i montaż separatora substancji ropopochodnych 120/1200 l/s DN 2500 mm</t>
  </si>
  <si>
    <t>Dostawa i montaż osadnika piasku dwukomorowego DN 3000 i 2000, V=12,02m3 i 2,6m3</t>
  </si>
  <si>
    <t>Kanały z rur PVC klasy S (12,0 kN/m2) łączonych na wcisk o śr. zewn. 200 mm</t>
  </si>
  <si>
    <t>KNR 2-18 0511/08</t>
  </si>
  <si>
    <t>Kanały rurowe  z rur żelbetowych o średnicy 1000mm uszczelnianych uszczelką gumową(w tym 1 szt. z fabrycznym wlotem Dn200)  kl. A</t>
  </si>
  <si>
    <t>KNR 2-18 0511/07</t>
  </si>
  <si>
    <t>Kanały rurowe z rur żelbetowych o średnicy 800mm uszczelnianych uszczelką gumową (w tym 1 szt. z fabrycznym wlotem Dn200)  kl. A</t>
  </si>
  <si>
    <t>Kanały rurowe  z rur żelbetowych o średnicy 600mm uszczelnianych uszczelką gumową (w tym 1 szt. z fabrycznym wlotem Dn200)  kl. A</t>
  </si>
  <si>
    <t>KNNR 4 1308/07</t>
  </si>
  <si>
    <t>Kanały z rur PP-B  ID+ klasy S (8,0 kN/m2)  o śr. wewn. 500mm lub równoważne</t>
  </si>
  <si>
    <t>KNR 2-18 0511/05</t>
  </si>
  <si>
    <t>Kanały rurowe  z rur żelbetowych o średnicy 500mm uszczelnianych uszczelką gumową (w tym 3 szt. z fabrycznym wlotem Dn200) kl. A</t>
  </si>
  <si>
    <t>Kanały rurowe z rur  żelbetowych o średnicy 400mm uszczelnianych uszczelką gumową kl. A</t>
  </si>
  <si>
    <t>Kanały rurowe  z rur  żelbetowych  o średnicy 300mm uszczelnianych uszczelką gumową kl. A</t>
  </si>
  <si>
    <t>Kaskada  z rur PVC o średnicy 200mm łączonych na wcisk+kształtki+obetonowanie- analogia</t>
  </si>
  <si>
    <t>KNR 2-18W 0422/03</t>
  </si>
  <si>
    <t>Kształtki PVC kanalizacji zewnętrznej kielichowe łączone na wcisk o śr. zewn. 200 mm TRÓJNIK 200/200  KL. S</t>
  </si>
  <si>
    <t>Kalkulacja indywidualna</t>
  </si>
  <si>
    <t>Wykonanie wylotu do rowu DN1000 z obrukowaniem na podbudowie betonowej z umocnieniem przeciwległej skarpy</t>
  </si>
  <si>
    <t>Rury ochronne (osłonowe) dwudzielne dn110</t>
  </si>
  <si>
    <t>KNR 2-18 0804/03</t>
  </si>
  <si>
    <t>Próba szczelności kanałów rurowych o średnicy nominalnej 300 mm</t>
  </si>
  <si>
    <t>KNR 2-18 0804/06</t>
  </si>
  <si>
    <t>Próba szczelności kanałów rurowych o średnicy nominalnej 500mm</t>
  </si>
  <si>
    <t>KNR 2-18 0804/08</t>
  </si>
  <si>
    <t>Próba szczelności kanałów rurowych o średnicy nominalnej 800mm</t>
  </si>
  <si>
    <t>KNR 2-18 0804/09</t>
  </si>
  <si>
    <t>Próba szczelności kanałów rurowych o średnicy nominalnej 1000mm</t>
  </si>
  <si>
    <t>KNNR 4 1506/06</t>
  </si>
  <si>
    <t>KNNR 4 1506/08</t>
  </si>
  <si>
    <t>KNNR 4 1506/09</t>
  </si>
  <si>
    <t>Roboty pomiarowe przy liniowych robotach ziemnych - trasa wodociągu wraz z dokumentacją geodezyjną powykonawczą</t>
  </si>
  <si>
    <t>Pełne umocnienie (z rozbiórką) szalunkami w gruncie pionowych ścian wykopów liniowych o szerokości do 1m i głębokości do 3m w gruncie kategorii III-IV</t>
  </si>
  <si>
    <t>Podłoża pod kanały i obiekty z materiałów sypkich grub. 15 cm - PODSYPKA</t>
  </si>
  <si>
    <t>Podłoża pod kanały i obiekty z materiałów sypkich grub. 30 cm - OBSYPKA, ZASYPKA</t>
  </si>
  <si>
    <t>KNNR 8 0107/03</t>
  </si>
  <si>
    <t>Likwidacja sieci wodociągowej o średnicy 400 mm (zamulenie i zaślepienie)</t>
  </si>
  <si>
    <t>KNR 2-18W 0109/15</t>
  </si>
  <si>
    <t>Montaż rurociągów z rur polietylenowych (PEHD SDR17, PN10), o średnicy zewnętrznej 400mm</t>
  </si>
  <si>
    <t>KNR 2-18W 0109/09</t>
  </si>
  <si>
    <t>Montaż rurociągów z rur polietylenowych (PEHD SDR17, PN10), o średnicy zewnętrznej 200mm</t>
  </si>
  <si>
    <t>KNR 2-18W 0109/19</t>
  </si>
  <si>
    <t>Montaż  rur osłonowych (PEHD SDR17, PN10), o średnicy zewnętrznej 630mm</t>
  </si>
  <si>
    <t>Komora zasuwy żelbetowa o wymiarach 2,7x3,0x2,2m  - analogia</t>
  </si>
  <si>
    <t>KNR 2-18 0613/01</t>
  </si>
  <si>
    <t>Studnie wodomierzowe w gotowym wykopie z kręgów żelbetowych o średnicy 1000mm i głębokości 2m wraz z przeniesieniem armatury</t>
  </si>
  <si>
    <t>KNR 2-18W 0205.2/05</t>
  </si>
  <si>
    <t>Zasuwy żeliwne klinowe owalne kołnierzowe z obudową, o średnicy 200mm PN16</t>
  </si>
  <si>
    <t>KNR 2-18W 0209.1/02</t>
  </si>
  <si>
    <t>Zasuwy z żeliwa sferoidalnego, kołnierzowe z obudową o śr.400 mm</t>
  </si>
  <si>
    <t>Zasuwy z żeliwa sferoidalnego, kołnierzowe z obudową o śr.80 mm</t>
  </si>
  <si>
    <t>KNR 2-18W 0114/05</t>
  </si>
  <si>
    <t>Montaż łącznika rurowo-kołnierzowego ŁRK 200mm - analogia</t>
  </si>
  <si>
    <t>KNR 2-18W 0114/09</t>
  </si>
  <si>
    <t>Montaż łącznika rurowo-kołnierzowego ŁRK 400mm - analogia</t>
  </si>
  <si>
    <t>KNR 2-18W 0215/01</t>
  </si>
  <si>
    <t>Montaż zaworu napowietrzająco-odpowietrzającego Dn80</t>
  </si>
  <si>
    <t>Montaż trójnika z żeliwa sferoidalnego kołnierzowego o średnicy Tk 400/200mm</t>
  </si>
  <si>
    <t>Montaż trójnika z żeliwa sferoidalnego kołnierzowego o średnicy Tk 400/80mm</t>
  </si>
  <si>
    <t>KNR 2-18W 0114/02</t>
  </si>
  <si>
    <t>Montaż trójnika z żeliwa sferoidalnego kołnierzowego o średnicy Tk - 80/80mm</t>
  </si>
  <si>
    <t>KNNR 4 1014/09</t>
  </si>
  <si>
    <t>Montaż wstawki montażowej o śr. 400mm - analogia</t>
  </si>
  <si>
    <t>KNNR 4 1014/02</t>
  </si>
  <si>
    <t>Kształtki żeliwne kołnierzowe o średnicy 80mm - zaślepka</t>
  </si>
  <si>
    <t>KNR 2-18W 0701/03</t>
  </si>
  <si>
    <t>Próba wodna szczelności sieci wodociągowych z rur żeliwnych ciśnieniowych o średnicy nominalnej 200mm (1 próba - 200m)</t>
  </si>
  <si>
    <t>próba</t>
  </si>
  <si>
    <t>KNR 2-18W 0701/07</t>
  </si>
  <si>
    <t>Próba wodna szczelności sieci wodociągowych z rur żeliwnych ciśnieniowych o średnicy nominalnej 400mm (1 próba - 200m)</t>
  </si>
  <si>
    <t>KNNR 4 1611/02</t>
  </si>
  <si>
    <t>Dezynfekcja rurociągów sieci wodociągowej o średnicy 200mm (200m)</t>
  </si>
  <si>
    <t>KNNR 4 1611/04</t>
  </si>
  <si>
    <t>Dezynfekcja rurociągów sieci wodociągowej o średnicy 400mm (200m)</t>
  </si>
  <si>
    <t>Oznakowanie trasy rurociągu ułożonego w ziemi taśmą z tworzywa sztucznego ze ścieżką metalizowaną.</t>
  </si>
  <si>
    <t>Oznakowanie trasy wodociągu na słupku stalowym</t>
  </si>
  <si>
    <t>Zabezpieczenie istniejących wodociągów  płytami betonowymi na ławach i ściankach z betonu</t>
  </si>
  <si>
    <t>KNNR 1 0111/01</t>
  </si>
  <si>
    <t>Roboty pomiarowe przy liniowych robotach ziemnych - trasa gazociągu wraz z dokumentacją geodezyjną powykonawczą</t>
  </si>
  <si>
    <t>KNR 2-18w 0511/01</t>
  </si>
  <si>
    <t>Podłoża pod kanały i obiekty z materiałów sypkich grub. 5 cm-podsypka z gruntu rodzimego</t>
  </si>
  <si>
    <t>Podłoża pod kanały i obiekty z materiałów sypkich grub. 10 cm-obsypka, zasypka z piasku</t>
  </si>
  <si>
    <t>KNR 2-01 0233/02</t>
  </si>
  <si>
    <t>Mechaniczne plantowanie terenu , grunt kategorii III</t>
  </si>
  <si>
    <t>Likwidacja sieci gazowej N/C o średnicy 225 mm (odcięcie, zamulenie i zaślepienie)</t>
  </si>
  <si>
    <t>KNR 2-19W 0301/15</t>
  </si>
  <si>
    <t>Montaż rurociągów z rur polietylenowych (PE-HD) o średnicy nominalnej 225x13,4mm SDR17 PE100-RC typ 2</t>
  </si>
  <si>
    <t>KNR 2-19W 0306/12</t>
  </si>
  <si>
    <t>Rury osłonowe z PE-HD dn315x18,7mm SDR17 PE100-RC typ 2</t>
  </si>
  <si>
    <t>KNR 2-19W 0303/15</t>
  </si>
  <si>
    <t>Połączenia za pomocą kształtek elektrooporowych rur polietylenowych o średnicy nominalnej 225mm -mufa elektrooporowa</t>
  </si>
  <si>
    <t>KNR 2-19W 0303/03</t>
  </si>
  <si>
    <t>Połączenia za pomocą kształtek elektrooporowych rur polietylenowych o średnicy nominalnej 32mm - zaślepka elektrooporowa dn32</t>
  </si>
  <si>
    <t>KNR 2-19W 0304/06</t>
  </si>
  <si>
    <t>Ustawienie zasuw kołnierzowych o średnicy nominalnej 100 mm, przedłużka, płyta fundamentowa, nawierzchniowa i skrzynka uliczna</t>
  </si>
  <si>
    <t>KNR 2-19W 0304/09</t>
  </si>
  <si>
    <t>Ustawienie zasuw kołnierzowych o średnicy nominalnej 200 mm, przedłużka, płyta fundamentowa, nawierzchniowa i skrzynka uliczna</t>
  </si>
  <si>
    <t>KNR 2-19W 0304/07</t>
  </si>
  <si>
    <t>Obejma siodłowa z odejściem PE dn125/32</t>
  </si>
  <si>
    <t>KNR 2-19W 0304/10</t>
  </si>
  <si>
    <t>Obejma siodłowa z odejściem kołnierzowym  dn225/100</t>
  </si>
  <si>
    <t>Obejma do balonowania DN225/65</t>
  </si>
  <si>
    <t>KNR 2-19W 0204/05</t>
  </si>
  <si>
    <t>Zaślepka fittingu/obejmy do balonowania DN65</t>
  </si>
  <si>
    <t>KNR 2-19W 0302/11</t>
  </si>
  <si>
    <t>Połączenia za pomocą kształtek doczołowych rur z polietylenu o średnicy nominalnej 225mm - kolano</t>
  </si>
  <si>
    <t>Połączenia za pomocą kształtek doczołowych rur z polietylenu o średnicy nominalnej 225mm - łuk 11st.</t>
  </si>
  <si>
    <t>Połączenia za pomocą kształtek doczołowych rur z polietylenu o średnicy nominalnej 225mm - łuk 30st.</t>
  </si>
  <si>
    <t>Połączenia za pomocą kształtek doczołowych rur z polietylenu o średnicy nominalnej 225mm - łuk 45st.</t>
  </si>
  <si>
    <t>Połączenia za pomocą kształtek doczołowych rur z polietylenu o średnicy nominalnej 225mm - łuk 60st.</t>
  </si>
  <si>
    <t>KNR 2-19W 0303/10</t>
  </si>
  <si>
    <t>Przejście kołnierzowe o średnicy nominalnej 125/100mm - przejście PE/Stal</t>
  </si>
  <si>
    <t>Przejście kołnierzowe o średnicy nominalnej 225/200mm - przejście PE/Stal</t>
  </si>
  <si>
    <t>KNR 2-19W 0302/09</t>
  </si>
  <si>
    <t>Połączenia za pomocą kształtek doczołowych rur z polietylenu o średnicy nominalnej 225mm - trójnik doczołowy 225 PE</t>
  </si>
  <si>
    <t>Połączenia za pomocą kształtek doczołowych rur z polietylenu o średnicy nominalnej 225mm - zaślepka doczołowa dn225</t>
  </si>
  <si>
    <t>KNR 2-19W 0204/09</t>
  </si>
  <si>
    <t>Zaślepka kołnierzowa DN100</t>
  </si>
  <si>
    <t>Zaślepka kołnierzowa DN200</t>
  </si>
  <si>
    <t>Rury ochronne (osłonowe) dwudzielne na kablach dn110</t>
  </si>
  <si>
    <t>KNR 2-19 0134/0200</t>
  </si>
  <si>
    <t>Oznakowanie trasy gazociągu na słupku stalowym</t>
  </si>
  <si>
    <t>Oznakowanie trasy gazociągu ułożonego w ziemi taśmą z tworzywa sztucznego</t>
  </si>
  <si>
    <t>KNR 2-19W 0211/03</t>
  </si>
  <si>
    <t>Próby szczelności gazociągów na ciśnienie do 0,75 MPa o średnicy nominalnej 225mm</t>
  </si>
  <si>
    <t>Likwidacja sieci gazowej Ś/C o średnicy 160 mm (odcięcie, zamulenie i zaślepienie)</t>
  </si>
  <si>
    <t>KNR 2-19W 0301/12</t>
  </si>
  <si>
    <t>Montaż rurociągów z rur polietylenowych (PE-HD) o średnicy nominalnej 160x9,5mm SDR17 PE100-RC typ 2</t>
  </si>
  <si>
    <t>Rury osłonowe z PE-HD dn250x14,8mm SDR17 PE100-RC typ 2</t>
  </si>
  <si>
    <t>KNR 2-19W 0303/12</t>
  </si>
  <si>
    <t>Połączenia za pomocą kształtek elektrooporowych rur polietylenowych o średnicy nominalnej 160mm -mufa elektrooporowa</t>
  </si>
  <si>
    <t>KNR 2-19W 0302/08</t>
  </si>
  <si>
    <t>Połączenia za pomocą kształtek doczołowych rur z polietylenu o średnicy nominalnej 160mm - zaślepka doczołowa dn160</t>
  </si>
  <si>
    <t>Montaż przejścia kołnierzowego PE/Stal dn160/DN150</t>
  </si>
  <si>
    <t>Montaż przejścia kołnierzowego PE/Stal dn125/DN100</t>
  </si>
  <si>
    <t>KNR 2-19W 0204/07</t>
  </si>
  <si>
    <t>Zaślepka kołnierzowa o średnicy nominalnej 100mm</t>
  </si>
  <si>
    <t>KNR 2-19W 0204/08</t>
  </si>
  <si>
    <t>Zaślepka kołnierzowa o średnicy nominalnej 150mm</t>
  </si>
  <si>
    <t>KNR 2-19W 0304/08</t>
  </si>
  <si>
    <t>Ustawienie zasuw kołnierzowych o średnicy nominalnej 150 mm, przedłużka, płyta fundamentowa, nawierzchniowa i skrzynka uliczna</t>
  </si>
  <si>
    <t>Połączenia za pomocą kształtek doczołowych rur z polietylenu o średnicy nominalnej 160mm - trójnik doczołowy 160/160 PE</t>
  </si>
  <si>
    <t>Obejma siodłowa z odejściem kołnierzowym dn160/100</t>
  </si>
  <si>
    <t>Połączenia za pomocą kształtek doczołowych rur z polietylenu o średnicy nominalnej 160mm - łuk 11st.</t>
  </si>
  <si>
    <t>Połączenia za pomocą kształtek doczołowych rur z polietylenu o średnicy nominalnej 160mm - łuk 22st.</t>
  </si>
  <si>
    <t>Połączenia za pomocą kształtek doczołowych rur z polietylenu o średnicy nominalnej 160mm - łuk 30st.</t>
  </si>
  <si>
    <t>Połączenia za pomocą kształtek doczołowych rur z polietylenu o średnicy nominalnej 160mm - łuk 45st.</t>
  </si>
  <si>
    <t>Połączenia za pomocą kształtek doczołowych rur z polietylenu o średnicy nominalnej 160mm - łuk 90st.</t>
  </si>
  <si>
    <t>Fitting na rurę DN160 - STOP SYSTEM Ravetti lub równoważny+zaślepki fittingu</t>
  </si>
  <si>
    <t>KNR 2-19W 0211/02</t>
  </si>
  <si>
    <t>Próby szczelności gazociągów na ciśnienie do 0,6 MPa o średnicy nominalnej 160mm</t>
  </si>
  <si>
    <t xml:space="preserve">Cena jedn. </t>
  </si>
  <si>
    <t>Roboty ziemne  z transportem urobku na składowisko Wykonawcy i utylizacją</t>
  </si>
  <si>
    <t>Zasypanie wykopów piaskiem z zakupem, dostawą materiału i zagęszczeniem</t>
  </si>
  <si>
    <t>Rozebranie warstwy wiążącej z mieszanki grysowej o grubości 2cm - zwiększenie grubości do 8 cm</t>
  </si>
  <si>
    <t>Wywiezienie gruzu z terenu rozbiórki na składowisko Wykonawcy z utylizacją</t>
  </si>
  <si>
    <t>Warstwa górna podbudowy z kruszywa łamanego  - za każdy dalszy 1cm (Krotność= 10)</t>
  </si>
  <si>
    <t>Nawierzchnia z mieszanek mineralno-bitumicznych grysowo-żwirowych - warstwa wiążąca afaltowa AC22W - zwiększenie grubości warstwy do 8 cm</t>
  </si>
  <si>
    <t>Izolacja zewnętrzna lepikiem asfaltowym stosowanym na zimno rur żelbetowych o średnicy 300mm ( dwukrotna)</t>
  </si>
  <si>
    <t>Izolacja zewnętrzna lepikiem asfaltowym stosowanym na zimno rur betonowych i żelbetowych o średnicy 400mm (dwukrotna)</t>
  </si>
  <si>
    <t xml:space="preserve">Izolacja zewnętrzna lepikiem asfaltowym stosowanym na zimno rur betonowych i żelbetowych o średnicy 500mm (dwukrotna) </t>
  </si>
  <si>
    <t>Izolacja zewnętrzna lepikiem asfaltowym stosowanym na zimno rur betonowych i żelbetowych o średnicy 600mm (dwukrotna)</t>
  </si>
  <si>
    <t>Izolacja zewnętrzna lepikiem asfaltowym stosowanym na zimno rur betonowych i żelbetowych o średnicy 800mm (dwukrotna)</t>
  </si>
  <si>
    <t>Izolacja zewnętrzna lepikiem asfaltowym stosowanym na zimno rur betonowych i żelbetowych o średnicy 1000mm (dwukrotna)</t>
  </si>
  <si>
    <t>Przegląd rurociągów kamerą inspekcyjną</t>
  </si>
  <si>
    <t>Nawierzchnia z mieszanek mineralno-bitumicznych grysowo-żwirowych - warstwa wiążąca afaltowa AC22W - zwiększenie grubości do 8 cm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</si>
  <si>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</si>
  <si>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</si>
  <si>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</si>
  <si>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</si>
  <si>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</si>
  <si>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</si>
  <si>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</si>
  <si>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</si>
  <si>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</si>
  <si>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</si>
  <si>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</si>
  <si>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</si>
  <si>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</si>
  <si>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</si>
  <si>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</si>
  <si>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</si>
  <si>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</si>
  <si>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</si>
  <si>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</si>
  <si>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</si>
  <si>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</si>
  <si>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</si>
  <si>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</si>
  <si>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</si>
  <si>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</si>
  <si>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</si>
  <si>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</si>
  <si>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</si>
  <si>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</si>
  <si>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</si>
  <si>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</si>
  <si>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Wartość netto:</t>
  </si>
  <si>
    <t>Wartość brutto:</t>
  </si>
  <si>
    <t xml:space="preserve"> KANALIZACJA DESZCZOWA - ROBOTY ZIEMNE</t>
  </si>
  <si>
    <t xml:space="preserve"> KANALIZACJA DESZCZOWA - ROBOTY INSTALACYJNE</t>
  </si>
  <si>
    <t xml:space="preserve"> SIEĆ WODOCIĄGOWA - ROBOTY ZIEMNE</t>
  </si>
  <si>
    <t xml:space="preserve"> SIEĆ WODOCIĄGOWA - ROBOTY MONTAŻOWE</t>
  </si>
  <si>
    <t xml:space="preserve"> GAZOCIĄGI - ROBOTY ZIEMNE</t>
  </si>
  <si>
    <t xml:space="preserve"> GAZOCIĄG N/C - ROBOTY MONTAŻOWE</t>
  </si>
  <si>
    <t xml:space="preserve"> GAZOCIĄG Ś/C - ROBOTY MONTAŻOWE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</si>
  <si>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</si>
  <si>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</si>
  <si>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</si>
  <si>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</si>
  <si>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</si>
  <si>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</si>
  <si>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</si>
  <si>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</si>
  <si>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</si>
  <si>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</si>
  <si>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</si>
  <si>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Ręczne układanie kabli jednożyłowych w rowach kablowych,  napięcie znamionowe  poniżej 110kV, kabel YHAKXS  1x120mm2</t>
  </si>
  <si>
    <t>Ręczne układanie kabli jednożyłowych w rowach kablowych,  napięcie znamionowe  poniżej 110kV, kabel NA2XS2Y  1x240mm2</t>
  </si>
  <si>
    <t>Ręczne układanie kabli jednożyłowych w rowach kablowych,  napięcie znamionowe  poniżej 110kV, kabel YHAKXS 1x120mm2</t>
  </si>
  <si>
    <t>Ręczne układanie kabli jednożyłowych w rowach kablowych,  napięcie znamionowe  poniżej 110kV, kabel YHAKXS  1x120 mm2</t>
  </si>
  <si>
    <t>Ręczne układanie kabli jednożyłowych w rowach kablowych,  napięcie znamionowe  poniżej 110kV, kabel XRUHAKXS  1x120 mm2</t>
  </si>
  <si>
    <t>Ręczne układanie kabli jednożyłowych w rowach kablowych,  napięcie znamionowe  poniżej 110kV, kabel YHAKXS 1x120 mm2</t>
  </si>
  <si>
    <t>Ręczne układanie kabli jednożyłowych w rowach kablowych,  napięcie znamionowe  poniżej 110kV, kabel HAKnFta 3x120 mm2</t>
  </si>
  <si>
    <t>KNNR 9 0901/08</t>
  </si>
  <si>
    <t>Demontaż słupa oświetleniowego z utylizacją</t>
  </si>
  <si>
    <t>Przestawienie słupa oświetleniowego - ul. Miechowicka</t>
  </si>
  <si>
    <t>1.1.</t>
  </si>
  <si>
    <t>1.2.</t>
  </si>
  <si>
    <t>1.3.</t>
  </si>
  <si>
    <t>2.1.</t>
  </si>
  <si>
    <t>2.2.</t>
  </si>
  <si>
    <t>2.3.</t>
  </si>
  <si>
    <t>2.4.</t>
  </si>
  <si>
    <t>2.5.</t>
  </si>
  <si>
    <t>2.6.</t>
  </si>
  <si>
    <t>2.7.</t>
  </si>
  <si>
    <t>Podatek VAT</t>
  </si>
  <si>
    <t>Wartość brutto</t>
  </si>
  <si>
    <t>Roboty budowlane w zakresie budowy rurociągów, linii komunikacyjnych                                                    i energetycznych, autostrad, dróg, lotnisk i kolei, wyrównywanie terenu</t>
  </si>
  <si>
    <t>Zadanie 1 (odcinek Szymborska - Marulewska)</t>
  </si>
  <si>
    <t>Zadanie 2 (uL. Długa)</t>
  </si>
  <si>
    <t>PODST.</t>
  </si>
  <si>
    <t>OPIS</t>
  </si>
  <si>
    <t>j.m.</t>
  </si>
  <si>
    <t>ILOŚĆ</t>
  </si>
  <si>
    <t>CENA JEDN.</t>
  </si>
  <si>
    <t>WARTOŚĆ</t>
  </si>
  <si>
    <t>Roboty drogowe</t>
  </si>
  <si>
    <t>1.0</t>
  </si>
  <si>
    <t>Roboty przygotowawcze</t>
  </si>
  <si>
    <t>Roboty pomiarowe przy liniowych robotach ziemnych. Trasa ulicy w terenie równinnym</t>
  </si>
  <si>
    <t>1.4.</t>
  </si>
  <si>
    <t>1.5.</t>
  </si>
  <si>
    <t>1.6.</t>
  </si>
  <si>
    <t>1.8</t>
  </si>
  <si>
    <t>1.9</t>
  </si>
  <si>
    <t>1.10</t>
  </si>
  <si>
    <t>1.11</t>
  </si>
  <si>
    <t>1.12</t>
  </si>
  <si>
    <t>1.13</t>
  </si>
  <si>
    <r>
      <t>m</t>
    </r>
    <r>
      <rPr>
        <vertAlign val="superscript"/>
        <sz val="10"/>
        <rFont val="Arial"/>
        <family val="2"/>
      </rPr>
      <t>2</t>
    </r>
  </si>
  <si>
    <t>1.14</t>
  </si>
  <si>
    <t>Mechaniczne usunięcie warstwy humusu z wywozem na składowisko Wykonawcy wraz z utylizacją</t>
  </si>
  <si>
    <r>
      <t>m</t>
    </r>
    <r>
      <rPr>
        <vertAlign val="superscript"/>
        <sz val="10"/>
        <rFont val="Arial"/>
        <family val="2"/>
      </rPr>
      <t>3</t>
    </r>
  </si>
  <si>
    <t>1.15</t>
  </si>
  <si>
    <t>Rozebranie krawężników betonowych o wymiarach 15x30cm na ławie betonowej</t>
  </si>
  <si>
    <t>mb</t>
  </si>
  <si>
    <t>1.16</t>
  </si>
  <si>
    <t>Rozebranie krawężników betonowych o wymiarach 15x22cm na ławie betonowej</t>
  </si>
  <si>
    <t>1.17</t>
  </si>
  <si>
    <t>Rozebranie krawężników betonowych o wymiarach 15x(30/22) cm na ławie betonowej</t>
  </si>
  <si>
    <t>1.18</t>
  </si>
  <si>
    <t>Rozebranie obrzeży betonowych o wymiarach 8x30 cm j</t>
  </si>
  <si>
    <t>Rozebranie nawierzchni z płytek betonowych 35x35 cm gr. 5 cm</t>
  </si>
  <si>
    <t>Rozebranie istniejącego ogrodzenia z siatki stalowej ze słupkami o konstrukcji żelbetowej oraz z bramą wjazdową - materiał do utylizacji</t>
  </si>
  <si>
    <t>Rozbiórka fragmentu istniejącego fundamentu ( na granicy dz. 216 i 216/59 celem wykonania zatoki parkingowej i opaski utwardzonej o wym 0,25x070 )</t>
  </si>
  <si>
    <t>Wywiezienie gruzu z rozbiórki z utylizacją na składowisko Wykonawcy</t>
  </si>
  <si>
    <t>2.0</t>
  </si>
  <si>
    <t>Regulacja urządzeń infrastruktury podziemnej</t>
  </si>
  <si>
    <t>Regulacja wysokościowa istniejących studni telekomunikacyjnych</t>
  </si>
  <si>
    <t>Regulacja zaworów wodociagowych</t>
  </si>
  <si>
    <t xml:space="preserve">Regulacja wysokościowa istniejących skrzynek przyłączeniowych ENEA </t>
  </si>
  <si>
    <t>Roboty ziemne</t>
  </si>
  <si>
    <t>Wykonanie wykopów z wywozem urobku na składowisko Wykonawcy i utylizacją</t>
  </si>
  <si>
    <t>Formowanie nasypów z zakupem i dowozem gruntu wraz z zagęszczeniem</t>
  </si>
  <si>
    <t>Podbudowy</t>
  </si>
  <si>
    <t>Oczyszczenie warstw konstrukcyjnych - warstwa bitumiczna</t>
  </si>
  <si>
    <t>Uszczelnienie połączeń jezdnia - krawężnik emulsją asfaltową</t>
  </si>
  <si>
    <t>Nawierzchnie</t>
  </si>
  <si>
    <t>Wykonanie nawierzchni z betonu asfaltowego AC11S (warstwa ścieralna) gr. 4 cm</t>
  </si>
  <si>
    <t>Wykonanie nawierzchni z betonu asfaltowego AC22W (warstwa wiążąca) gr. 8 cm</t>
  </si>
  <si>
    <r>
      <t>Wykonanie nawierzchni z kostki betonowej, gr. 8 cm</t>
    </r>
    <r>
      <rPr>
        <b/>
        <sz val="10"/>
        <rFont val="Arial"/>
        <family val="2"/>
      </rPr>
      <t xml:space="preserve"> antracyt</t>
    </r>
    <r>
      <rPr>
        <sz val="10"/>
        <rFont val="Arial"/>
        <family val="2"/>
      </rPr>
      <t xml:space="preserve"> na podsypce cem.-piaskowej ( zjazdy)</t>
    </r>
  </si>
  <si>
    <t>Oznakowanie dróg i urządzeń bezpieczeństwa ruchu</t>
  </si>
  <si>
    <t>Wykonanie oznakowania poziomego jezdni materiałami cienkowarstwowymi (zgodnie z SOR)</t>
  </si>
  <si>
    <t>Wykonanie oznakowania pionowego zgodnie z SOR</t>
  </si>
  <si>
    <t>Ustawienie oznakowania zgodnie z organizacją ruchu na czas robót COR</t>
  </si>
  <si>
    <t>Tablica informacyja o treści "Przebudowa ulicy ……….  do …….Przepraszamy za utrudnienia" plus słupki i mocowania powierzchnia znaku do 0.5 m2 z montażem i demontażem po wykonaniu zadania przekazana Inwestorowi</t>
  </si>
  <si>
    <t>Elementy ulic</t>
  </si>
  <si>
    <t xml:space="preserve">Ustawienie krawężników betonowych 15x30 z wykonaniem ław betonowych z oporem z betonu C12/15 na podsypce cementowo piaskowej 1:4 gr. 5 cm </t>
  </si>
  <si>
    <t>Ustawienie krawężników betonowych 15x22 z wykonaniem ław betonowych z oporem z betonu C12/15 na podsypce cementowo piaskowej 1:4 gr. 5 cm (materiał z odzysku)</t>
  </si>
  <si>
    <t>Ustawienie krawężników betonowych 15x30/22 z wykonaniem ław betonowych z oporem z betonu C12/15 na podsypce cementowo piaskowej 1:4 gr. 5 cm (materiał z odzysku)</t>
  </si>
  <si>
    <t>Ustawienie krawężników betonowych opornik 12x25 z wykonaniem ław betonowych z oporem z betonu C12/15 na podsypce cementowo piaskowej 1:4 gr. 5 cm (materiał z odzysku)</t>
  </si>
  <si>
    <t>7.5</t>
  </si>
  <si>
    <t>Wykonanie nawierzchni z plyt ryflowanych gr. 5 cm (żółte) na podsypce cem. piask. (materiał nowy)</t>
  </si>
  <si>
    <t>7.6</t>
  </si>
  <si>
    <t>Ustawienie obrzeży betonowych 8x30 z wykonaniem ław betonowych z oporem z betonu C12/15 na podsypce cementowo- piaskowej 1:4 rg. 5 cm</t>
  </si>
  <si>
    <t>7.7</t>
  </si>
  <si>
    <t>Humusowanie terenu z obsianiem przy grubości warstwy humusu 10 cm z zakupem i dowozem materiału</t>
  </si>
  <si>
    <t>7.8</t>
  </si>
  <si>
    <t>Montaż ogrodzenia z siatki oraz słupków stalowych z bramą wiazdową - materiał nowy</t>
  </si>
  <si>
    <t>7.9</t>
  </si>
  <si>
    <t>7.10</t>
  </si>
  <si>
    <t xml:space="preserve">Wykonanie zatoki autobusowej w km 1+024,70 do km 1+065,70. Konstrukcja: warstwa gruntu stabilizowana cementem C1,5/2 g= 20 cm, podbudowa z betonu C16/20 g= 20 cm, kostka betonowa szara g= 8 cm na podsypce cementowa piaskowej g= 4 cm </t>
  </si>
  <si>
    <t>7.11</t>
  </si>
  <si>
    <t>7.12</t>
  </si>
  <si>
    <t xml:space="preserve">Wykonanie robót pomiarowych dla inwentaryzacji powykonawczej wraz z wykonaniem mapy powykonawczej i włączeniem jej do zasobów geodezyjnych </t>
  </si>
  <si>
    <t>Roboty ziemne i drogowe</t>
  </si>
  <si>
    <t>Roboty pomiarowe przy liniowych robotach ziemnych - trasa kanalizacji w terenie równinnym</t>
  </si>
  <si>
    <t>kalkulacja własna</t>
  </si>
  <si>
    <t>Rozebranie nawierzchni z kostki betonowej pod potrzeby właczenia kolektora do istniejącej studni Si3</t>
  </si>
  <si>
    <t xml:space="preserve">Odtworzenie nawierzchni (podbudowa, kostka) </t>
  </si>
  <si>
    <t>Odtworzenie nawierzchni podbudowa z kruszywa łamanego warstwa dolna o grubości 15 cm</t>
  </si>
  <si>
    <t>KNR 2-31 0114/07</t>
  </si>
  <si>
    <t>Warstwa górna podbudowy z kruszywa łamanego o grubości po zagęszczeniu 8 cm</t>
  </si>
  <si>
    <t>KNR 2-01 0202/02</t>
  </si>
  <si>
    <t xml:space="preserve">Roboty ziemne wykonywane koparkami przedsiębiernymi z transportem urobku samochodami samowyładowczymi - koparki o pojemności łyżki 0,40 m3, grunt kat. III, wywóz na składowisko wykonawcy.  </t>
  </si>
  <si>
    <t xml:space="preserve">KNR 2-01 0322/02 </t>
  </si>
  <si>
    <t>Pełne umocnienie (z rozbiórką) szalunkami pionowych ścian wykopów liniowych o szerokości do 1m i głębokości do 3m w gruncie kategorii III-IV</t>
  </si>
  <si>
    <t>KNR 2-01 0230/01</t>
  </si>
  <si>
    <t xml:space="preserve"> Zasypanie wykopów piaskiem z transportem na odleglość do 15 km (wymiana gruntu)</t>
  </si>
  <si>
    <t>KNR 2-01 0236/01</t>
  </si>
  <si>
    <t>Kalkulacja własna</t>
  </si>
  <si>
    <t xml:space="preserve">KNNR 1 0603/01 </t>
  </si>
  <si>
    <t>Pompowanie odwodniające wg technologii wykonawcy</t>
  </si>
  <si>
    <t>godz.</t>
  </si>
  <si>
    <t>Roboty demontażowe  i montażowe</t>
  </si>
  <si>
    <t>KNR 4 05 t1 0409/03</t>
  </si>
  <si>
    <t>Demontaż studni rewizyjnych z kręgów betonowych o średnicy 1200 mm i głębokości  3m w gotowym wykopie</t>
  </si>
  <si>
    <t>KNR 2-18 0613 /03</t>
  </si>
  <si>
    <t>Studnie rewizyjne w gotowym wykopie z kręgów żelbetowych o srednicy 1200 mm i głębokości do 3 m</t>
  </si>
  <si>
    <t>KNR 2 18 0613/04</t>
  </si>
  <si>
    <t xml:space="preserve">Studnie rewizyjne w gotowym wykopie z kręgów żelbetowych o srednicy 1200 mm za każde 0,5 m głębokości </t>
  </si>
  <si>
    <t>0,5 m na studn</t>
  </si>
  <si>
    <t>KNR 2-18  0511/04</t>
  </si>
  <si>
    <t>Kanały rurowe żelbetowe WIPROS kl. A o śr. 400 mm uszczelnione uszczelką gumową lub równoważne</t>
  </si>
  <si>
    <t>Studzienka ściekowa uliczna prefabrykowana żelbetowa z izolacją zewnętrzną śr. 500 mm z osadnikiem i wpustem 620x420 mm D-400</t>
  </si>
  <si>
    <t>2.7</t>
  </si>
  <si>
    <t>KNR 2-18  0511/03</t>
  </si>
  <si>
    <t>Kanały rurowe żelbetowe WIPROS kl. A o śr. 300 mm uszczelnione uszczelką gumową lub równoważne</t>
  </si>
  <si>
    <t>2.8</t>
  </si>
  <si>
    <t>KNR 4-1308/03</t>
  </si>
  <si>
    <r>
      <t xml:space="preserve"> Kanały z rur PVC litych klasy S (12,0 kN/m</t>
    </r>
    <r>
      <rPr>
        <vertAlign val="superscript"/>
        <sz val="10"/>
        <rFont val="Arial"/>
        <family val="2"/>
      </rPr>
      <t>2</t>
    </r>
    <r>
      <rPr>
        <sz val="10"/>
        <rFont val="Arial CE"/>
        <family val="2"/>
      </rPr>
      <t xml:space="preserve"> ) łączonych na wcisk o śr.200 mm </t>
    </r>
  </si>
  <si>
    <t>2.9</t>
  </si>
  <si>
    <t xml:space="preserve">KNR 4-01 0208/02 </t>
  </si>
  <si>
    <t>Wykonanie otworów w elementach z betonu + przejście szczelne dla rurociągów do Dn 300-400 mm- analogia</t>
  </si>
  <si>
    <t>2.10</t>
  </si>
  <si>
    <t>Rury ochronne (osłonowe) dwudzielne AROT</t>
  </si>
  <si>
    <t>2.11</t>
  </si>
  <si>
    <t>Izolacja zewnetrzna lepikiem asfaltowym stosowanym na zimno rur betonowych i żelbetowych o średnicy 300 mm - pierwsza warstwa Krotność = 2</t>
  </si>
  <si>
    <t>2.12</t>
  </si>
  <si>
    <t>Izolacja zewnetrzna lepikiem asfaltowym stosowanym na zimno rur betonowych i żelbetowych o średnicy 400 mm - pierwsza warstwa Krotność = 2</t>
  </si>
  <si>
    <t>KNR 2-18 0804/02</t>
  </si>
  <si>
    <t xml:space="preserve">KNR 2-18 0804/04 </t>
  </si>
  <si>
    <t>Próba szczelności kanałów rurowych o średnicy nominalnej 300mm</t>
  </si>
  <si>
    <t xml:space="preserve">KNR 2-18 0804/05 </t>
  </si>
  <si>
    <t>Roboty ziemne wykonywane koparkami z transportem gruntu na składowisko Wykonawcy kat. Gruntu III ( w tym 5% roboty ręczne)</t>
  </si>
  <si>
    <t>Odwodnienie wykopów i pompowanie odwadniające wg technologii Wykonawcy</t>
  </si>
  <si>
    <t>kalkulacja wlasna</t>
  </si>
  <si>
    <t>Rozebranie nawierzchni z kostki betonowej pod potrzeby właczenia kolektora do istniejącej studni</t>
  </si>
  <si>
    <t>Podłoza pod kanały i obiekty z materiałów sypkich grub. 15 cm - PODSYPKA</t>
  </si>
  <si>
    <t>Zasypanie wykopów piaskiem z przemieszczeniem na odległość do 10 m oraz dowozem.</t>
  </si>
  <si>
    <t>Zagęszczenie nasypu ubijakami mechanicznymi grunt sypki kat. I-III</t>
  </si>
  <si>
    <t>Roboty montażowe</t>
  </si>
  <si>
    <t>KNR 2-18 0506/02</t>
  </si>
  <si>
    <t>Kanały rurowe - rury kamionkowe kielichowe wew. Szkliwione o śr.200 mm (32 (40) kN/m)</t>
  </si>
  <si>
    <t>KNR 2-18 050601</t>
  </si>
  <si>
    <t>Kanały rurowe - rury kamionkowe kielichowe wew. Szkliwione o śr.150 mm (32 (40) kN/m)</t>
  </si>
  <si>
    <t xml:space="preserve">KNR 2-18 0515/04 </t>
  </si>
  <si>
    <t>Trójniki kamionkowe kielichowe wew. Szkliwione o średnicy 200/150 mm</t>
  </si>
  <si>
    <t>KNR 2-18 0515/01</t>
  </si>
  <si>
    <t>Kształki kamionkowe kielichowe o średnicy 150 mm - zaślepka</t>
  </si>
  <si>
    <t>Kształki kamionkowe kielichowe o średnicy 200 mm - zaślepka</t>
  </si>
  <si>
    <t>Wykonanie otworów w elementach z betonu + przejście szczelne dn200 włączenie do istniejącej studni</t>
  </si>
  <si>
    <t xml:space="preserve">KNR 2-18 0804/01 </t>
  </si>
  <si>
    <t>Próba szczelności kanałów rurowych o śr. Nominalnej 150 mm</t>
  </si>
  <si>
    <t>Obsługa geodezyjna dla całości prac kablowych i oświetlenia</t>
  </si>
  <si>
    <t>r-g</t>
  </si>
  <si>
    <t>KNR 2 01 0701/02/01</t>
  </si>
  <si>
    <t>Ręczne kopanie rowów dla kabli o głebokości do 0,6 m i szer. Dna do 0,4 m w gruncie kat. III</t>
  </si>
  <si>
    <t>KNR 5-10 0701/02</t>
  </si>
  <si>
    <t>Nasypanie warstwy piasku grubości 10 cm na dno rowu kablowego o szerokosci do 0,4 m</t>
  </si>
  <si>
    <t>Układanie rur ochronnych z PCV o średnicy 75 mm w wykopie</t>
  </si>
  <si>
    <t>KNR 5 10 0114/02</t>
  </si>
  <si>
    <t>Układanie kabli wielożyłowych o masie do 1,0 kg/m na napięcie znamionowe poniżej 110 kV w rurach pustakach lub kanałach zamknietych YAKY 4x35</t>
  </si>
  <si>
    <t>KNR 5 10 0103/02</t>
  </si>
  <si>
    <t>Ręczne układanie kabli wielożyłowych o masie 1,0 kg/m na napięcie znamionowe poniżej 110 kV w rowach kablowych YAKY 4x35</t>
  </si>
  <si>
    <t>KNR 5 08 0608/07</t>
  </si>
  <si>
    <t>Układanie bednarki w rowach kablowych - bednarka do 120 mm2</t>
  </si>
  <si>
    <t>KNR 2 01 0704/03/02</t>
  </si>
  <si>
    <t>Ręczne zasypanie rowów dla kabli o głębokości do 0,6 m i szer. Do 0,4 m w gruncie kat. IV</t>
  </si>
  <si>
    <t>KNR 2 01 0707/02</t>
  </si>
  <si>
    <t>Wykopy ręczne o głębokości do 1,5 m w gruncie kat. III wraz z zasypaniem dla słupów elektroenergetycznych linii napowiertrznych niskiego napięcia</t>
  </si>
  <si>
    <r>
      <t>Fundamenty prefabrykowane betonowe w gruncie kat. III o objętości w wykopie do 0,25 m</t>
    </r>
    <r>
      <rPr>
        <vertAlign val="superscript"/>
        <sz val="10"/>
        <rFont val="Arial"/>
        <family val="2"/>
      </rPr>
      <t>3</t>
    </r>
    <r>
      <rPr>
        <sz val="10"/>
        <rFont val="Arial CE"/>
        <family val="2"/>
      </rPr>
      <t xml:space="preserve"> pod rozdzielnice</t>
    </r>
  </si>
  <si>
    <t>KNR 5 10 0709/05</t>
  </si>
  <si>
    <t>KNNR 5 1004/02</t>
  </si>
  <si>
    <t>KNR 5 10 1004/01</t>
  </si>
  <si>
    <t>Wciąganie przewodów z udziałem podnośnika samochodowego w słup lub rury osłonowe</t>
  </si>
  <si>
    <t>KNNR 5 0603/07</t>
  </si>
  <si>
    <r>
      <t>Przewody uziemniające i wyrównawcze na słupach (bednarka o przekroju do 200 mm</t>
    </r>
    <r>
      <rPr>
        <vertAlign val="superscript"/>
        <sz val="10"/>
        <rFont val="Arial"/>
        <family val="2"/>
      </rPr>
      <t>2</t>
    </r>
  </si>
  <si>
    <t>KNR 5 10 0604/07</t>
  </si>
  <si>
    <r>
      <t>Montaż głowic kablowych - zarobione na sucho konca kabla Cu 4- żyłowego o przekroju do 50 mm</t>
    </r>
    <r>
      <rPr>
        <vertAlign val="superscript"/>
        <sz val="10"/>
        <rFont val="Arial"/>
        <family val="2"/>
      </rPr>
      <t>2</t>
    </r>
    <r>
      <rPr>
        <sz val="10"/>
        <rFont val="Arial CE"/>
        <family val="2"/>
      </rPr>
      <t xml:space="preserve"> na napięcie do 1 kV o izolacji i powłoce z tworzyw sztucznych</t>
    </r>
  </si>
  <si>
    <t>KNR 4 03 1203/01</t>
  </si>
  <si>
    <t>Badanie lini kablowej o ilości żył do 4</t>
  </si>
  <si>
    <t>KNP 18 1346/01</t>
  </si>
  <si>
    <t>KNR 5032/ 707/6</t>
  </si>
  <si>
    <t>Przestawienie słupów pojedynczych w szczudłach żelbetowych bez ustrojów w terenie plaskim, długosci 7 m grunt kat. III (nowe słupy żelbetowe)</t>
  </si>
  <si>
    <t>TPSA 40/606/4</t>
  </si>
  <si>
    <t>Montaż skrzynki słupowej</t>
  </si>
  <si>
    <t>TPSA 40/602/4</t>
  </si>
  <si>
    <t>Montaż zespołów złączówek szczelinowych 1- stronnych, zabezpieczonych, łączówki w zespole o 50 parach zacisków</t>
  </si>
  <si>
    <t>KNR 501/615/1</t>
  </si>
  <si>
    <t>Zawieszenie kabla napowietrznego, XzTKMxpwn 10x4x0,5</t>
  </si>
  <si>
    <t>Zawieszenie kabla napowietrznego, XzTKMxpwn 2x2x0,5</t>
  </si>
  <si>
    <t>Przewieszenie kabla napowietrznego</t>
  </si>
  <si>
    <t>KNR 5032/ 301/1</t>
  </si>
  <si>
    <t>Zdemontowanie kabli</t>
  </si>
  <si>
    <t>TPSA 40/608/3</t>
  </si>
  <si>
    <t>Montaż uziomów szpilkowych miedziowych, metoda udarowa, grunt kat, III, głębokość 3 m</t>
  </si>
  <si>
    <t>KNR 501/131/2</t>
  </si>
  <si>
    <t>Pomiary końcowe prądem stałym, kabel o liczbie par 20</t>
  </si>
  <si>
    <t>KNR 501/1311/2</t>
  </si>
  <si>
    <t>Pomiar tłumienności skutecznej przy jednej częstotliwości kabel o liczbie par 20</t>
  </si>
  <si>
    <t>KNR 501/1310/2</t>
  </si>
  <si>
    <t>OPRACOWAŁ:</t>
  </si>
  <si>
    <t>Zadanie1 - odcinek łączący ulice Marulewską i Szymborską</t>
  </si>
  <si>
    <r>
      <t>Wykonanie podbudowy z  mieszanki niezwiązanejz kruszywem C</t>
    </r>
    <r>
      <rPr>
        <vertAlign val="subscript"/>
        <sz val="10"/>
        <rFont val="Agency FB"/>
        <family val="2"/>
      </rPr>
      <t>90/3</t>
    </r>
    <r>
      <rPr>
        <sz val="10"/>
        <rFont val="Arial CE"/>
        <family val="2"/>
      </rPr>
      <t xml:space="preserve">  gr. 20 cm</t>
    </r>
  </si>
  <si>
    <r>
      <t>Wykonanie warstwy wzmacniającej z  mieszanki związanej  spoiwem hydraulicznym C</t>
    </r>
    <r>
      <rPr>
        <vertAlign val="subscript"/>
        <sz val="10"/>
        <rFont val="Agency FB"/>
        <family val="2"/>
      </rPr>
      <t>1,5/2</t>
    </r>
    <r>
      <rPr>
        <sz val="10"/>
        <rFont val="Arial CE"/>
        <family val="2"/>
      </rPr>
      <t xml:space="preserve">  gr. 20 cm</t>
    </r>
  </si>
  <si>
    <r>
      <t>Wykonanie pasa postojowego z nawierzchni bitumicznej. Konstrukcja: warstwa gruntu stabilizowana cementem C</t>
    </r>
    <r>
      <rPr>
        <vertAlign val="subscript"/>
        <sz val="10"/>
        <rFont val="Arial"/>
        <family val="2"/>
      </rPr>
      <t xml:space="preserve">1,5/2 </t>
    </r>
    <r>
      <rPr>
        <sz val="10"/>
        <rFont val="Arial CE"/>
        <family val="2"/>
      </rPr>
      <t>g= 15 cm, podbudowa kruszywo C</t>
    </r>
    <r>
      <rPr>
        <vertAlign val="subscript"/>
        <sz val="10"/>
        <rFont val="Arial"/>
        <family val="2"/>
      </rPr>
      <t>90/3</t>
    </r>
    <r>
      <rPr>
        <sz val="10"/>
        <rFont val="Arial CE"/>
        <family val="2"/>
      </rPr>
      <t xml:space="preserve"> g= 15 cm, w-wa wiążąca beton asfaltowy AC16W g= 5 cm</t>
    </r>
  </si>
  <si>
    <r>
      <t>Wykonanie utwardzenia pod lokalizację wiaty przystankowej z kostki betonowej. Konstrukcja:warstwa gruntu stabilizowana cementem C1,5/2 g= 10 cm, podbudowa z kruszywa C</t>
    </r>
    <r>
      <rPr>
        <vertAlign val="subscript"/>
        <sz val="10"/>
        <rFont val="Arial"/>
        <family val="2"/>
      </rPr>
      <t>90/3</t>
    </r>
    <r>
      <rPr>
        <sz val="10"/>
        <rFont val="Arial CE"/>
        <family val="2"/>
      </rPr>
      <t xml:space="preserve"> g= 10 cm, kostka betonowa szara g= 6 cm na podsypce cementowa piaskowej g= 4 cm </t>
    </r>
  </si>
  <si>
    <t>Razem netto:</t>
  </si>
  <si>
    <t xml:space="preserve">Podatek VAT (23%) </t>
  </si>
  <si>
    <t>Razem brutto:</t>
  </si>
  <si>
    <t>DROGI</t>
  </si>
  <si>
    <t>KANALIZACJA DESZCZOWA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</si>
  <si>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</si>
  <si>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</si>
  <si>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</si>
  <si>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</si>
  <si>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</si>
  <si>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</si>
  <si>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</si>
  <si>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</si>
  <si>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Przegląd kolektorów kamerą inspekcyjną</t>
  </si>
  <si>
    <t>Studnie rewizyjne z kręgów żelbetowych o śr. 1200 mm w gotowym wykopie za każde 0,5 m różnicy głębokości (zmniejszenie)</t>
  </si>
  <si>
    <t>Mechaniczne stawianie słupów oświetleniowych o masie do 890 kg w gruncie kat. i-III (słup h= 8 m), zastosować słupy o wyglądzie jak na zrealizowanym odcinku</t>
  </si>
  <si>
    <t>Montaż opraw oświetlenia zewnetrznego na wysięgniku, oprawa lED 73 W z redukcją mocy) zastosować oprawy  o wyglądzie jak na zrealizowanym odcinku</t>
  </si>
  <si>
    <t xml:space="preserve">OŚWIETLENIE </t>
  </si>
  <si>
    <t>Likwidacja kolizji z urządzeniami firmy ORANGE POLSKA S.A.</t>
  </si>
  <si>
    <t>ZADANIE 2 (ul. Długa odcinek od ul. Marulewskiej  do ul. Lipowej)</t>
  </si>
  <si>
    <t>ZADANIE 1 (odcinek od ul. Szymborskiej do Marulewskiej)</t>
  </si>
  <si>
    <t>Zadanie 2 - rozbudowa ulicy Długiej w Inowrocławiu Etap II km 0+558 do km 1+079,95                                                                                 (odcinek od ulicy Marulewskiej do ulicy Lipowej)</t>
  </si>
  <si>
    <t>Zadanie 2 - rozbudowa ulicy Długiej w Inowrocławiu Etap II km 0+558 do km 1+079,95                                                                       (odcinek od ulicy Marulewskiej do ulicy Lipowej)</t>
  </si>
  <si>
    <t>Zadanie 2 - rozbudowa ulicy Długiej w Inowrocławiu Etap II km 0+558 do km 1+079,95                                                          (odcinek od ulicy Marulewskiej do ulicy Lipowej)</t>
  </si>
  <si>
    <t>Zadanie 2 - rozbudowa ulicy Długiej w Inowrocławiu Etap II km 0+558 do km 1+079,95                                                                               (odcinek od ulicy Marulewskiej do ulicy Lipowej)</t>
  </si>
  <si>
    <t>Zadanie 2 - rozbudowa ulicy Długiej w Inowrocławiu Etap II km 0+558 do km 1+079,95                                                                    (odcinek od ulicy Marulewskiej do ulicy Lipowej)</t>
  </si>
  <si>
    <t>opracował:</t>
  </si>
  <si>
    <t>…………………………………</t>
  </si>
  <si>
    <t>………………………………</t>
  </si>
  <si>
    <t>opraacował</t>
  </si>
  <si>
    <t>…………………………………………..</t>
  </si>
  <si>
    <t>……………………………..</t>
  </si>
  <si>
    <t>……………………………………………….</t>
  </si>
  <si>
    <t>……………………………………………..</t>
  </si>
  <si>
    <t>………………………………………………</t>
  </si>
  <si>
    <t>……………………………………………</t>
  </si>
  <si>
    <t>……………………………………………………</t>
  </si>
  <si>
    <t>…………………………………………………</t>
  </si>
  <si>
    <t>1.5.1.</t>
  </si>
  <si>
    <t>pieczęć oferenta</t>
  </si>
  <si>
    <t>Udostępnienie terenów inwestycyjnych poprzez budowę ulicy zbiorczej łączącej ulicę Marulewską z ulicą Szymborską oraz przebudowę ulicy Długiej na terenie Miasta Inowrocław i Gminy Inowroclaw</t>
  </si>
  <si>
    <t>Udostępnienie terenów inwestycyjnych poprzez budowę ulicy zbiorczej łączącej ulicę Marulewską z ulicą Szymborską oraz przebudowę ulicy Długiej na terenie Miasta Inowrocław                                                                  i Gminy Inowroclaw</t>
  </si>
  <si>
    <t>Udostępnienie terenów inwestycyjnych poprzez budowę ulicy zbiorczej łączącej ulicę Marulewską z ulicą Szymborską oraz przebudowę ulicy Długiej na terenie Miasta Inowrocław  i Gminy Inowroclaw</t>
  </si>
  <si>
    <t>Likwidacja kolizji z urządzeniami teletechnicznymi firmy ORANGE POLSKA S.A.</t>
  </si>
  <si>
    <t>KOSZTORYS OFERTOWY</t>
  </si>
  <si>
    <t>KOSZTORYS OFERTOWY - zestawienie robót</t>
  </si>
  <si>
    <t xml:space="preserve">KOSZTORYS OFERTOWY </t>
  </si>
  <si>
    <t>WODOCIĄG</t>
  </si>
  <si>
    <t>GAZOCIĄG</t>
  </si>
  <si>
    <t>1.7.</t>
  </si>
  <si>
    <t>1.8.</t>
  </si>
  <si>
    <t>1.9.</t>
  </si>
  <si>
    <t>1.10.</t>
  </si>
  <si>
    <t>1.11.</t>
  </si>
  <si>
    <t>1.12.</t>
  </si>
  <si>
    <t>KANALIZACJA SANITARNA</t>
  </si>
  <si>
    <t>Ustawienie krawężników betonowych 15x30 z wykonaniem ław betonowych z oporem z betonu C-16/20 na podsypce cementowo-piaskowej 1:4 gr. 5 cm</t>
  </si>
  <si>
    <t>Ustawienie krawężników betonowych 15x22 z wykonaniem ław betonowych z oporem z betonu C-16/20 na podsypce cementowo-piaskowej 1:4 gr. 5 cm</t>
  </si>
  <si>
    <t>Ustawienie krawężników betonowych 15x30/22 z wykonaniem ław betonowych z oporem z betonu C-16/20 na podsypce cementowo-piaskowej 1:4 gr. 5 cm</t>
  </si>
  <si>
    <t>Ustawienie oporników betonowych 12x25 z wykonaniem ław betonowych z oporem z betonu C-16/20 na podsypce cementowo-piaskowej 1:4 gr. 5 cm</t>
  </si>
  <si>
    <t xml:space="preserve">Ustawienie krawężników kamiennych 15/18x30 z wykonaniem ław betonowych z oporem z betonu C-16/20 na podsypce cementowo-piaskowej 1:4 gr. 5 cm   </t>
  </si>
  <si>
    <t>Ustawienie krawężników kamiennych 18/15x30 z wykonaniem ław betonowych z oporem z betonu C-16/20 na podsypce cementowo-piaskowej 1:4 gr. 5 cm</t>
  </si>
  <si>
    <t xml:space="preserve">Ustawienie krawężników kamiennych 27/15x30 z wykonaniem ław betonowych z oporem z betonu C-16/20 na podsypce cementowo-piaskowej 1:4 gr. 5 cm </t>
  </si>
  <si>
    <t>Ustawienie obrzeży betonowych 8x30 z wykonaniem ław betonowych z oporem z betonu C-16/20 na podsypce cementowo-piaskowej 1:4 gr. 5 cm</t>
  </si>
  <si>
    <t>Wykonanie ogrodzenia z siatki ogrodzeniowej na słupkach metalowych z fundamentem betonowym h=1,5m (materiał nowy)</t>
  </si>
  <si>
    <t>Montaż bramy metalowej uniwersalnej dwuskrzydłowej dł. 4,00 m (materiał nowy)</t>
  </si>
  <si>
    <t>Montaż furtki metalowej uniwersalnej dł. 1,50 m (materiał nowy)</t>
  </si>
  <si>
    <r>
      <t xml:space="preserve">Wykonanie nawierzchni z kostki betonowej, gr. 6 cm </t>
    </r>
    <r>
      <rPr>
        <b/>
        <sz val="10"/>
        <rFont val="Arial"/>
        <family val="2"/>
      </rPr>
      <t>szarej</t>
    </r>
    <r>
      <rPr>
        <sz val="10"/>
        <rFont val="Arial CE"/>
        <family val="2"/>
      </rPr>
      <t xml:space="preserve"> na podsypce cem.-piaskowej (opaska przykrawężnikowa)</t>
    </r>
  </si>
  <si>
    <r>
      <t>Wykonanie nawierzchni z płyt ryflowanych żółtych na podsypce cementowo - piaskowej (peron, przejście dla pieszych)</t>
    </r>
    <r>
      <rPr>
        <sz val="10"/>
        <rFont val="Arial CE"/>
        <family val="2"/>
      </rPr>
      <t xml:space="preserve"> </t>
    </r>
  </si>
  <si>
    <r>
      <t xml:space="preserve">Wykonanie nawierzchni z kostki betonowej, gr. 8 cm </t>
    </r>
    <r>
      <rPr>
        <b/>
        <sz val="10"/>
        <rFont val="Arial"/>
        <family val="2"/>
      </rPr>
      <t xml:space="preserve">czerwonej </t>
    </r>
    <r>
      <rPr>
        <sz val="10"/>
        <rFont val="Arial CE"/>
        <family val="2"/>
      </rPr>
      <t xml:space="preserve">na podsypce cem.-piaskowej (ciąg pieszo - rowerowy) </t>
    </r>
  </si>
  <si>
    <r>
      <t>Wykonanie nawierzchni z kostki betonowej, gr. 6 cm</t>
    </r>
    <r>
      <rPr>
        <b/>
        <sz val="10"/>
        <rFont val="Arial"/>
        <family val="2"/>
      </rPr>
      <t xml:space="preserve"> szarej</t>
    </r>
    <r>
      <rPr>
        <sz val="10"/>
        <rFont val="Arial CE"/>
        <family val="2"/>
      </rPr>
      <t xml:space="preserve"> na podsypce cem.-piaskowej (peron)</t>
    </r>
  </si>
  <si>
    <t>Profilowanie i zagęszczanie podloża pod warstwy konstrukcyjne (opaska przykrawężnikowa, peron, ciąg pieszo - rowerowy, zjazdy)</t>
  </si>
  <si>
    <t>Wykonanie podbudowy z mieszanki niezwiązanej z kruszywem C90/3, gr. 10 cm</t>
  </si>
  <si>
    <t xml:space="preserve"> Zagęszczenie ubijakami mechanicznymi; dotyczy pozycjii 1.10. i 1.12.</t>
  </si>
  <si>
    <t>Rozebranie mechaniczne podbudowy z kruszywa kamiennego o grubości 18 cm z zaladunkiem i odwozem na skladowisko Wykonawcy</t>
  </si>
  <si>
    <t>1.13.</t>
  </si>
  <si>
    <t>Wykonanie po trasie obejściowej kanalizacji kablowej jednootworowej (projekt, opis pkt 2.2. i rysunki 1.2.t oraz 2t)</t>
  </si>
  <si>
    <t>4.7.</t>
  </si>
  <si>
    <t>4.8.</t>
  </si>
  <si>
    <t>4.9.</t>
  </si>
  <si>
    <t>4.10.</t>
  </si>
  <si>
    <t>4.11.</t>
  </si>
  <si>
    <t>Wykonanie podbudowy z mieszanki niezwiązanej z kruszywem C90/3, gr. 15 cm</t>
  </si>
  <si>
    <t>Wykonanie warstwy wzmacniającej z mieszanki związanej spoiwem hydraulicznym C1,5/2, gr 10 cm</t>
  </si>
  <si>
    <t>Wykonanie warstwy wzmacniającej z mieszanki związanej spoiwem hydraulicznym C1,5/2, gr 15 cm</t>
  </si>
  <si>
    <t>1 m/  przew</t>
  </si>
  <si>
    <t>Odtworzenie nawierzchni drogi wewnętrznej pruszywam kamiennym 0/31,5 (droga gruntowa)</t>
  </si>
  <si>
    <t>Wykonanie frezowania nawierzchni asfaltowych na zimno gr. do 4 cm z wywozem destruktu na składowisko Zamawiającego (na terenie  Inowrocławia)</t>
  </si>
  <si>
    <t>KNR 5-10 0709/06</t>
  </si>
  <si>
    <t>Mechaniczne stawianie słupów oświetleniowych o masie do 890 kg, h=6,0m</t>
  </si>
  <si>
    <t>Mechaniczne stawianie słupów oświetleniowych o masie do 890 kg, h=8,0m</t>
  </si>
  <si>
    <r>
      <t>m</t>
    </r>
    <r>
      <rPr>
        <vertAlign val="superscript"/>
        <sz val="11"/>
        <rFont val="Arial1"/>
        <family val="2"/>
      </rPr>
      <t>2</t>
    </r>
  </si>
  <si>
    <t>KOSZTORYS OFERTOWWY</t>
  </si>
  <si>
    <t>1.2.1.</t>
  </si>
  <si>
    <t>1.3.1.</t>
  </si>
  <si>
    <t>1.3.2.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</si>
  <si>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</si>
  <si>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</si>
  <si>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</si>
  <si>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</si>
  <si>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</si>
  <si>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</si>
  <si>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</si>
  <si>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</si>
  <si>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>1.3.11.</t>
  </si>
  <si>
    <t>1.3.12.</t>
  </si>
  <si>
    <t>1.3.13.</t>
  </si>
  <si>
    <t>1.3.14.</t>
  </si>
  <si>
    <t>1.3.15.</t>
  </si>
  <si>
    <t>1.3.16.</t>
  </si>
  <si>
    <t>1.3.17.</t>
  </si>
  <si>
    <t>1.3.18.</t>
  </si>
  <si>
    <t>1.3.19.</t>
  </si>
  <si>
    <t>1.3.20.</t>
  </si>
  <si>
    <t>1.3.21.</t>
  </si>
  <si>
    <t>1.3.22.</t>
  </si>
  <si>
    <t>1.4.1.</t>
  </si>
  <si>
    <t>1.5.2.</t>
  </si>
  <si>
    <t>1.5.3.</t>
  </si>
  <si>
    <t>1.5.4.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</si>
</sst>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00"/>
    <numFmt numFmtId="165" formatCode="[$-415]General"/>
    <numFmt numFmtId="166" formatCode="0.0"/>
    <numFmt numFmtId="167" formatCode="[$-415]#,##0.00"/>
    <numFmt numFmtId="168" formatCode="[$-415]0"/>
    <numFmt numFmtId="169" formatCode="#,##0.0"/>
    <numFmt numFmtId="170" formatCode="[$-415]#,##0"/>
    <numFmt numFmtId="171" formatCode="[$-415]0.00"/>
    <numFmt numFmtId="172" formatCode="0.000"/>
  </numFmts>
  <fonts count="129">
    <font>
      <sz val="10"/>
      <name val="Arial CE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E"/>
      <family val="2"/>
    </font>
    <font>
      <sz val="16"/>
      <name val="Arial CE"/>
      <family val="2"/>
    </font>
    <font>
      <b/>
      <sz val="20"/>
      <name val="Arial CE"/>
      <family val="2"/>
    </font>
    <font>
      <i/>
      <sz val="10"/>
      <name val="Arial CE"/>
      <family val="2"/>
    </font>
    <font>
      <b/>
      <i/>
      <sz val="20"/>
      <name val="Arial CE"/>
      <family val="2"/>
    </font>
    <font>
      <sz val="16"/>
      <color rgb="FFFF0000"/>
      <name val="Arial CE"/>
      <family val="2"/>
    </font>
    <font>
      <vertAlign val="superscript"/>
      <sz val="10"/>
      <name val="Arial CE"/>
      <family val="2"/>
    </font>
    <font>
      <b/>
      <sz val="14"/>
      <name val="Arial CE"/>
      <family val="2"/>
    </font>
    <font>
      <b/>
      <u val="single"/>
      <sz val="12"/>
      <name val="Arial CE"/>
      <family val="2"/>
    </font>
    <font>
      <u val="single"/>
      <sz val="12"/>
      <name val="Arial CE"/>
      <family val="2"/>
    </font>
    <font>
      <sz val="10"/>
      <color rgb="FFFF0000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9"/>
      <name val="Arial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color rgb="FF000000"/>
      <name val="Arial CE"/>
      <family val="2"/>
    </font>
    <font>
      <sz val="9"/>
      <color rgb="FFFF0000"/>
      <name val="Times New Roman CE1"/>
      <family val="2"/>
    </font>
    <font>
      <sz val="9"/>
      <color rgb="FFFF0000"/>
      <name val="Times New Roman"/>
      <family val="1"/>
    </font>
    <font>
      <sz val="9"/>
      <color rgb="FF000000"/>
      <name val="Times New Roman CE1"/>
      <family val="2"/>
    </font>
    <font>
      <b/>
      <sz val="21"/>
      <color rgb="FF000000"/>
      <name val="Arial2"/>
      <family val="2"/>
    </font>
    <font>
      <b/>
      <sz val="10"/>
      <color rgb="FF000000"/>
      <name val="Arial"/>
      <family val="2"/>
    </font>
    <font>
      <sz val="11"/>
      <color rgb="FF000000"/>
      <name val="Arial1"/>
      <family val="2"/>
    </font>
    <font>
      <b/>
      <sz val="11"/>
      <color rgb="FF000000"/>
      <name val="Times New Roman CE1"/>
      <family val="2"/>
    </font>
    <font>
      <b/>
      <sz val="11"/>
      <color rgb="FF000000"/>
      <name val="Arial1"/>
      <family val="2"/>
    </font>
    <font>
      <b/>
      <sz val="12"/>
      <color rgb="FF000000"/>
      <name val="Arial1"/>
      <family val="2"/>
    </font>
    <font>
      <sz val="6"/>
      <color rgb="FF000000"/>
      <name val="Times New Roman CE1"/>
      <family val="2"/>
    </font>
    <font>
      <b/>
      <sz val="10"/>
      <color rgb="FF000000"/>
      <name val="Arial1"/>
      <family val="2"/>
    </font>
    <font>
      <sz val="10"/>
      <color rgb="FF000000"/>
      <name val="Times New Roman CE1"/>
      <family val="2"/>
    </font>
    <font>
      <b/>
      <sz val="11"/>
      <color rgb="FF000000"/>
      <name val="Arial2"/>
      <family val="2"/>
    </font>
    <font>
      <sz val="11"/>
      <color rgb="FF000000"/>
      <name val="Arial2"/>
      <family val="2"/>
    </font>
    <font>
      <b/>
      <sz val="9"/>
      <color rgb="FF000000"/>
      <name val="Times New Roman CE1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u val="single"/>
      <sz val="11"/>
      <color rgb="FF000000"/>
      <name val="Arial1"/>
      <family val="2"/>
    </font>
    <font>
      <b/>
      <u val="single"/>
      <sz val="11"/>
      <name val="Arial1"/>
      <family val="2"/>
    </font>
    <font>
      <vertAlign val="superscript"/>
      <sz val="11"/>
      <color indexed="8"/>
      <name val="Arial1"/>
      <family val="2"/>
    </font>
    <font>
      <sz val="11"/>
      <name val="Arial1"/>
      <family val="2"/>
    </font>
    <font>
      <vertAlign val="superscript"/>
      <sz val="11"/>
      <name val="Arial1"/>
      <family val="2"/>
    </font>
    <font>
      <sz val="9"/>
      <color rgb="FF000000"/>
      <name val="Arial1"/>
      <family val="2"/>
    </font>
    <font>
      <b/>
      <sz val="9"/>
      <color rgb="FF000000"/>
      <name val="Arial2"/>
      <family val="2"/>
    </font>
    <font>
      <b/>
      <u val="single"/>
      <sz val="11"/>
      <color rgb="FF000000"/>
      <name val="Arial2"/>
      <family val="2"/>
    </font>
    <font>
      <b/>
      <sz val="11"/>
      <name val="Arial2"/>
      <family val="2"/>
    </font>
    <font>
      <b/>
      <u val="single"/>
      <sz val="11"/>
      <color rgb="FF000000"/>
      <name val="Arial"/>
      <family val="2"/>
    </font>
    <font>
      <vertAlign val="subscript"/>
      <sz val="11"/>
      <color indexed="8"/>
      <name val="Arial1"/>
      <family val="2"/>
    </font>
    <font>
      <sz val="8"/>
      <color indexed="8"/>
      <name val="Arial1"/>
      <family val="2"/>
    </font>
    <font>
      <sz val="11"/>
      <color rgb="FF000000"/>
      <name val="Times New Roman"/>
      <family val="1"/>
    </font>
    <font>
      <i/>
      <sz val="8"/>
      <color indexed="8"/>
      <name val="Arial1"/>
      <family val="2"/>
    </font>
    <font>
      <b/>
      <sz val="11"/>
      <color indexed="8"/>
      <name val="Arial1"/>
      <family val="2"/>
    </font>
    <font>
      <b/>
      <u val="single"/>
      <sz val="11"/>
      <color indexed="8"/>
      <name val="Arial1"/>
      <family val="2"/>
    </font>
    <font>
      <sz val="10"/>
      <color rgb="FFFF0000"/>
      <name val="Arial CE1"/>
      <family val="2"/>
    </font>
    <font>
      <sz val="11"/>
      <color rgb="FFFF0000"/>
      <name val="Times New Roman"/>
      <family val="1"/>
    </font>
    <font>
      <sz val="11"/>
      <color rgb="FFFF0000"/>
      <name val="Times New Roman CE1"/>
      <family val="2"/>
    </font>
    <font>
      <sz val="12"/>
      <color rgb="FFFF0000"/>
      <name val="Times New Roman CE1"/>
      <family val="2"/>
    </font>
    <font>
      <sz val="11"/>
      <color rgb="FFFF0000"/>
      <name val="Times New Roman1"/>
      <family val="2"/>
    </font>
    <font>
      <b/>
      <sz val="11"/>
      <color rgb="FFFF0000"/>
      <name val="Times New Roman1"/>
      <family val="2"/>
    </font>
    <font>
      <b/>
      <sz val="11"/>
      <color rgb="FFFF0000"/>
      <name val="Times New Roman CE1"/>
      <family val="2"/>
    </font>
    <font>
      <b/>
      <u val="single"/>
      <sz val="11"/>
      <color rgb="FFFF0000"/>
      <name val="Times New Roman CE1"/>
      <family val="2"/>
    </font>
    <font>
      <b/>
      <sz val="12"/>
      <color rgb="FFFF0000"/>
      <name val="Times New Roman CE1"/>
      <family val="2"/>
    </font>
    <font>
      <sz val="8"/>
      <color rgb="FF000000"/>
      <name val="Times New Roman CE1"/>
      <family val="2"/>
    </font>
    <font>
      <sz val="11"/>
      <color rgb="FF000000"/>
      <name val="Times New Roman CE1"/>
      <family val="2"/>
    </font>
    <font>
      <b/>
      <sz val="10"/>
      <color rgb="FF000000"/>
      <name val="Times New Roman CE1"/>
      <family val="2"/>
    </font>
    <font>
      <vertAlign val="superscript"/>
      <sz val="11"/>
      <color indexed="8"/>
      <name val="Times New Roman CE1"/>
      <family val="2"/>
    </font>
    <font>
      <i/>
      <sz val="11"/>
      <color rgb="FFFF0000"/>
      <name val="Times New Roman1"/>
      <family val="2"/>
    </font>
    <font>
      <b/>
      <i/>
      <sz val="11"/>
      <color rgb="FFFF0000"/>
      <name val="Times New Roman"/>
      <family val="1"/>
    </font>
    <font>
      <sz val="9"/>
      <color rgb="FFFF0000"/>
      <name val="Times New Roman1"/>
      <family val="2"/>
    </font>
    <font>
      <b/>
      <sz val="14"/>
      <color rgb="FFFF0000"/>
      <name val="Times New Roman CE1"/>
      <family val="2"/>
    </font>
    <font>
      <b/>
      <sz val="9"/>
      <color rgb="FFFF0000"/>
      <name val="Times New Roman CE1"/>
      <family val="2"/>
    </font>
    <font>
      <b/>
      <sz val="9"/>
      <color rgb="FFFF0000"/>
      <name val="Times New Roman1"/>
      <family val="2"/>
    </font>
    <font>
      <sz val="9"/>
      <color rgb="FFFF0000"/>
      <name val="Arial CE"/>
      <family val="2"/>
    </font>
    <font>
      <sz val="9"/>
      <color indexed="10"/>
      <name val="Times New Roman CE1"/>
      <family val="2"/>
    </font>
    <font>
      <sz val="9"/>
      <color indexed="10"/>
      <name val="Times New Roman"/>
      <family val="1"/>
    </font>
    <font>
      <sz val="9"/>
      <color indexed="8"/>
      <name val="Times New Roman CE1"/>
      <family val="2"/>
    </font>
    <font>
      <b/>
      <sz val="21"/>
      <color indexed="8"/>
      <name val="Arial2"/>
      <family val="2"/>
    </font>
    <font>
      <b/>
      <sz val="12"/>
      <color indexed="8"/>
      <name val="Arial"/>
      <family val="2"/>
    </font>
    <font>
      <b/>
      <sz val="12"/>
      <color indexed="8"/>
      <name val="Arial1"/>
      <family val="2"/>
    </font>
    <font>
      <b/>
      <sz val="10"/>
      <color indexed="8"/>
      <name val="Arial1"/>
      <family val="2"/>
    </font>
    <font>
      <b/>
      <sz val="10"/>
      <color indexed="8"/>
      <name val="Arial11"/>
      <family val="2"/>
    </font>
    <font>
      <sz val="6"/>
      <color indexed="8"/>
      <name val="Times New Roman CE1"/>
      <family val="2"/>
    </font>
    <font>
      <sz val="11"/>
      <color indexed="8"/>
      <name val="Arial2"/>
      <family val="2"/>
    </font>
    <font>
      <sz val="10"/>
      <color indexed="8"/>
      <name val="Arial1"/>
      <family val="2"/>
    </font>
    <font>
      <b/>
      <sz val="11"/>
      <color indexed="8"/>
      <name val="Arial2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1"/>
      <family val="2"/>
    </font>
    <font>
      <sz val="10"/>
      <color indexed="10"/>
      <name val="Arial CE1"/>
      <family val="2"/>
    </font>
    <font>
      <sz val="11"/>
      <color indexed="10"/>
      <name val="Times New Roman"/>
      <family val="1"/>
    </font>
    <font>
      <sz val="11"/>
      <color indexed="10"/>
      <name val="Times New Roman CE1"/>
      <family val="2"/>
    </font>
    <font>
      <sz val="12"/>
      <color indexed="10"/>
      <name val="Times New Roman CE1"/>
      <family val="2"/>
    </font>
    <font>
      <sz val="11"/>
      <color indexed="10"/>
      <name val="Times New Roman1"/>
      <family val="2"/>
    </font>
    <font>
      <b/>
      <sz val="11"/>
      <color indexed="10"/>
      <name val="Times New Roman1"/>
      <family val="2"/>
    </font>
    <font>
      <b/>
      <sz val="11"/>
      <color indexed="10"/>
      <name val="Times New Roman CE1"/>
      <family val="2"/>
    </font>
    <font>
      <b/>
      <u val="single"/>
      <sz val="11"/>
      <color indexed="10"/>
      <name val="Times New Roman CE1"/>
      <family val="2"/>
    </font>
    <font>
      <b/>
      <sz val="12"/>
      <color indexed="10"/>
      <name val="Times New Roman CE1"/>
      <family val="2"/>
    </font>
    <font>
      <i/>
      <sz val="11"/>
      <color indexed="10"/>
      <name val="Times New Roman1"/>
      <family val="2"/>
    </font>
    <font>
      <b/>
      <i/>
      <sz val="11"/>
      <color indexed="10"/>
      <name val="Times New Roman"/>
      <family val="1"/>
    </font>
    <font>
      <sz val="9"/>
      <color indexed="10"/>
      <name val="Times New Roman1"/>
      <family val="2"/>
    </font>
    <font>
      <b/>
      <sz val="14"/>
      <color indexed="10"/>
      <name val="Times New Roman CE1"/>
      <family val="2"/>
    </font>
    <font>
      <b/>
      <sz val="9"/>
      <color indexed="10"/>
      <name val="Times New Roman CE1"/>
      <family val="2"/>
    </font>
    <font>
      <b/>
      <sz val="9"/>
      <color indexed="10"/>
      <name val="Times New Roman1"/>
      <family val="2"/>
    </font>
    <font>
      <i/>
      <sz val="7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gency FB"/>
      <family val="2"/>
    </font>
    <font>
      <sz val="10"/>
      <color rgb="FFFF0000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b/>
      <i/>
      <sz val="14"/>
      <color rgb="FF000000"/>
      <name val="Calibri"/>
      <family val="2"/>
    </font>
    <font>
      <sz val="14"/>
      <name val="Arial CE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11"/>
      <name val="Times New Roman CE1"/>
      <family val="2"/>
    </font>
    <font>
      <i/>
      <sz val="9"/>
      <name val="Arial"/>
      <family val="2"/>
    </font>
    <font>
      <i/>
      <sz val="11"/>
      <name val="Times New Roman CE1"/>
      <family val="2"/>
    </font>
    <font>
      <b/>
      <u val="single"/>
      <sz val="14"/>
      <color rgb="FF000000"/>
      <name val="Calibri"/>
      <family val="2"/>
    </font>
    <font>
      <sz val="9"/>
      <name val="Times New Roman CE1"/>
      <family val="2"/>
    </font>
    <font>
      <b/>
      <sz val="9"/>
      <name val="Times New Roman CE1"/>
      <family val="2"/>
    </font>
    <font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double">
        <color rgb="FF000000"/>
      </right>
      <top style="thin"/>
      <bottom style="thin"/>
    </border>
    <border>
      <left style="double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>
        <color rgb="FF000000"/>
      </right>
      <top style="thin"/>
      <bottom style="thin"/>
    </border>
    <border>
      <left style="double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double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double">
        <color rgb="FF000000"/>
      </right>
      <top/>
      <bottom/>
    </border>
    <border>
      <left/>
      <right style="double">
        <color rgb="FF000000"/>
      </right>
      <top/>
      <bottom/>
    </border>
    <border>
      <left style="double">
        <color rgb="FF000000"/>
      </left>
      <right style="thin">
        <color rgb="FF000000"/>
      </right>
      <top style="thin">
        <color rgb="FF000000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thin">
        <color rgb="FF000000"/>
      </right>
      <top style="thin"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double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double"/>
      <right/>
      <top style="thin"/>
      <bottom/>
    </border>
    <border>
      <left style="thin"/>
      <right style="thin"/>
      <top style="thin">
        <color rgb="FF000000"/>
      </top>
      <bottom style="thin"/>
    </border>
    <border>
      <left/>
      <right style="thin">
        <color rgb="FF000000"/>
      </right>
      <top style="thin"/>
      <bottom/>
    </border>
    <border>
      <left style="double"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double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 style="thin"/>
      <bottom style="thin"/>
    </border>
    <border>
      <left style="double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 style="double">
        <color rgb="FF000000"/>
      </right>
      <top style="thin">
        <color rgb="FF000000"/>
      </top>
      <bottom/>
    </border>
    <border>
      <left/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double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double">
        <color indexed="8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 style="double">
        <color indexed="8"/>
      </right>
      <top/>
      <bottom/>
    </border>
    <border>
      <left style="double">
        <color indexed="8"/>
      </left>
      <right style="thin"/>
      <top style="thin"/>
      <bottom/>
    </border>
    <border>
      <left style="double">
        <color indexed="8"/>
      </left>
      <right style="thin"/>
      <top style="thin"/>
      <bottom style="double">
        <color indexed="8"/>
      </bottom>
    </border>
    <border>
      <left style="thin"/>
      <right style="thin"/>
      <top style="thin"/>
      <bottom style="double">
        <color indexed="8"/>
      </bottom>
    </border>
    <border>
      <left/>
      <right style="thin"/>
      <top style="thin"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/>
      <bottom style="thin"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/>
      <right/>
      <top/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/>
      <right/>
      <top/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2" fillId="0" borderId="0" applyBorder="0" applyProtection="0">
      <alignment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65">
    <xf numFmtId="0" fontId="0" fillId="0" borderId="0" xfId="0"/>
    <xf numFmtId="4" fontId="0" fillId="0" borderId="0" xfId="0" applyNumberFormat="1"/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/>
    <xf numFmtId="0" fontId="15" fillId="0" borderId="0" xfId="0" applyFont="1"/>
    <xf numFmtId="4" fontId="1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vertical="center" wrapText="1"/>
    </xf>
    <xf numFmtId="4" fontId="0" fillId="0" borderId="0" xfId="0" applyNumberFormat="1" applyFont="1"/>
    <xf numFmtId="4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vertical="center"/>
    </xf>
    <xf numFmtId="4" fontId="16" fillId="0" borderId="0" xfId="0" applyNumberFormat="1" applyFont="1" applyAlignment="1">
      <alignment vertical="center" wrapText="1"/>
    </xf>
    <xf numFmtId="4" fontId="17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vertical="center" wrapText="1"/>
    </xf>
    <xf numFmtId="0" fontId="0" fillId="0" borderId="0" xfId="0" applyFont="1"/>
    <xf numFmtId="4" fontId="0" fillId="0" borderId="0" xfId="0" applyNumberFormat="1" applyFont="1"/>
    <xf numFmtId="4" fontId="0" fillId="0" borderId="1" xfId="0" applyNumberFormat="1" applyFont="1" applyBorder="1"/>
    <xf numFmtId="4" fontId="0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/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vertical="center" wrapText="1"/>
    </xf>
    <xf numFmtId="165" fontId="23" fillId="0" borderId="0" xfId="20" applyFont="1" applyFill="1" applyAlignment="1">
      <alignment horizontal="center" vertical="center"/>
    </xf>
    <xf numFmtId="165" fontId="24" fillId="0" borderId="0" xfId="20" applyFont="1" applyFill="1" applyAlignment="1">
      <alignment horizontal="center" vertical="center"/>
    </xf>
    <xf numFmtId="165" fontId="23" fillId="0" borderId="0" xfId="20" applyFont="1" applyFill="1" applyAlignment="1">
      <alignment vertical="center"/>
    </xf>
    <xf numFmtId="165" fontId="25" fillId="0" borderId="0" xfId="20" applyFont="1" applyFill="1" applyAlignment="1">
      <alignment vertical="center"/>
    </xf>
    <xf numFmtId="165" fontId="27" fillId="0" borderId="0" xfId="20" applyFont="1" applyFill="1" applyAlignment="1">
      <alignment horizontal="left" vertical="center" wrapText="1"/>
    </xf>
    <xf numFmtId="165" fontId="29" fillId="0" borderId="0" xfId="20" applyFont="1" applyFill="1" applyAlignment="1">
      <alignment horizontal="left" vertical="center" wrapText="1"/>
    </xf>
    <xf numFmtId="165" fontId="25" fillId="0" borderId="0" xfId="20" applyFont="1" applyFill="1" applyAlignment="1">
      <alignment horizontal="center" vertical="center"/>
    </xf>
    <xf numFmtId="165" fontId="32" fillId="0" borderId="0" xfId="20" applyFont="1" applyFill="1" applyAlignment="1">
      <alignment horizontal="center" vertical="center"/>
    </xf>
    <xf numFmtId="165" fontId="33" fillId="0" borderId="2" xfId="20" applyFont="1" applyFill="1" applyBorder="1" applyAlignment="1">
      <alignment horizontal="center" vertical="center" wrapText="1"/>
    </xf>
    <xf numFmtId="165" fontId="33" fillId="0" borderId="3" xfId="20" applyFont="1" applyFill="1" applyBorder="1" applyAlignment="1">
      <alignment horizontal="center" vertical="center" wrapText="1"/>
    </xf>
    <xf numFmtId="165" fontId="34" fillId="0" borderId="0" xfId="20" applyFont="1" applyFill="1" applyAlignment="1">
      <alignment horizontal="center" vertical="center"/>
    </xf>
    <xf numFmtId="165" fontId="33" fillId="0" borderId="4" xfId="20" applyFont="1" applyFill="1" applyBorder="1" applyAlignment="1">
      <alignment horizontal="center" vertical="center" wrapText="1"/>
    </xf>
    <xf numFmtId="167" fontId="37" fillId="0" borderId="0" xfId="20" applyNumberFormat="1" applyFont="1" applyFill="1" applyAlignment="1">
      <alignment horizontal="center" vertical="center"/>
    </xf>
    <xf numFmtId="165" fontId="37" fillId="0" borderId="0" xfId="20" applyFont="1" applyFill="1" applyAlignment="1">
      <alignment horizontal="center" vertical="center"/>
    </xf>
    <xf numFmtId="165" fontId="30" fillId="0" borderId="5" xfId="20" applyFont="1" applyFill="1" applyBorder="1" applyAlignment="1">
      <alignment horizontal="center" vertical="center" wrapText="1"/>
    </xf>
    <xf numFmtId="168" fontId="30" fillId="0" borderId="6" xfId="20" applyNumberFormat="1" applyFont="1" applyFill="1" applyBorder="1" applyAlignment="1">
      <alignment horizontal="center" vertical="center" wrapText="1"/>
    </xf>
    <xf numFmtId="168" fontId="40" fillId="0" borderId="7" xfId="20" applyNumberFormat="1" applyFont="1" applyFill="1" applyBorder="1" applyAlignment="1">
      <alignment vertical="center" wrapText="1"/>
    </xf>
    <xf numFmtId="165" fontId="28" fillId="0" borderId="7" xfId="20" applyFont="1" applyFill="1" applyBorder="1" applyAlignment="1">
      <alignment horizontal="center" vertical="center" wrapText="1"/>
    </xf>
    <xf numFmtId="4" fontId="28" fillId="0" borderId="7" xfId="20" applyNumberFormat="1" applyFont="1" applyFill="1" applyBorder="1" applyAlignment="1">
      <alignment horizontal="center" vertical="center" wrapText="1"/>
    </xf>
    <xf numFmtId="4" fontId="38" fillId="0" borderId="7" xfId="20" applyNumberFormat="1" applyFont="1" applyFill="1" applyBorder="1" applyAlignment="1">
      <alignment horizontal="center" vertical="center" wrapText="1"/>
    </xf>
    <xf numFmtId="4" fontId="39" fillId="0" borderId="8" xfId="20" applyNumberFormat="1" applyFont="1" applyFill="1" applyBorder="1" applyAlignment="1">
      <alignment vertical="center"/>
    </xf>
    <xf numFmtId="165" fontId="28" fillId="0" borderId="9" xfId="20" applyFont="1" applyFill="1" applyBorder="1" applyAlignment="1">
      <alignment horizontal="center" vertical="top" wrapText="1"/>
    </xf>
    <xf numFmtId="165" fontId="28" fillId="0" borderId="10" xfId="20" applyFont="1" applyFill="1" applyBorder="1" applyAlignment="1">
      <alignment horizontal="center" vertical="center" wrapText="1"/>
    </xf>
    <xf numFmtId="49" fontId="28" fillId="0" borderId="1" xfId="20" applyNumberFormat="1" applyFont="1" applyFill="1" applyBorder="1" applyAlignment="1">
      <alignment horizontal="left" vertical="center" wrapText="1"/>
    </xf>
    <xf numFmtId="165" fontId="28" fillId="0" borderId="1" xfId="20" applyFont="1" applyFill="1" applyBorder="1" applyAlignment="1">
      <alignment horizontal="center" vertical="center" wrapText="1"/>
    </xf>
    <xf numFmtId="4" fontId="28" fillId="0" borderId="11" xfId="20" applyNumberFormat="1" applyFont="1" applyFill="1" applyBorder="1" applyAlignment="1">
      <alignment horizontal="right" vertical="center" wrapText="1"/>
    </xf>
    <xf numFmtId="4" fontId="37" fillId="0" borderId="0" xfId="20" applyNumberFormat="1" applyFont="1" applyFill="1" applyAlignment="1">
      <alignment horizontal="center" vertical="center"/>
    </xf>
    <xf numFmtId="4" fontId="25" fillId="0" borderId="0" xfId="20" applyNumberFormat="1" applyFont="1" applyFill="1" applyAlignment="1">
      <alignment vertical="center"/>
    </xf>
    <xf numFmtId="4" fontId="38" fillId="0" borderId="1" xfId="20" applyNumberFormat="1" applyFont="1" applyFill="1" applyBorder="1" applyAlignment="1">
      <alignment vertical="center"/>
    </xf>
    <xf numFmtId="4" fontId="38" fillId="0" borderId="8" xfId="20" applyNumberFormat="1" applyFont="1" applyFill="1" applyBorder="1" applyAlignment="1">
      <alignment vertical="center"/>
    </xf>
    <xf numFmtId="165" fontId="30" fillId="0" borderId="9" xfId="20" applyFont="1" applyFill="1" applyBorder="1" applyAlignment="1">
      <alignment horizontal="center" vertical="center" wrapText="1"/>
    </xf>
    <xf numFmtId="165" fontId="28" fillId="0" borderId="3" xfId="20" applyFont="1" applyFill="1" applyBorder="1" applyAlignment="1">
      <alignment horizontal="center" vertical="center" wrapText="1"/>
    </xf>
    <xf numFmtId="4" fontId="28" fillId="0" borderId="3" xfId="20" applyNumberFormat="1" applyFont="1" applyFill="1" applyBorder="1" applyAlignment="1">
      <alignment horizontal="center" vertical="center" wrapText="1"/>
    </xf>
    <xf numFmtId="165" fontId="28" fillId="0" borderId="5" xfId="20" applyFont="1" applyFill="1" applyBorder="1" applyAlignment="1">
      <alignment horizontal="center" vertical="center" wrapText="1"/>
    </xf>
    <xf numFmtId="165" fontId="28" fillId="0" borderId="6" xfId="20" applyFont="1" applyFill="1" applyBorder="1" applyAlignment="1">
      <alignment horizontal="center" vertical="center" wrapText="1"/>
    </xf>
    <xf numFmtId="49" fontId="28" fillId="0" borderId="6" xfId="20" applyNumberFormat="1" applyFont="1" applyFill="1" applyBorder="1" applyAlignment="1">
      <alignment horizontal="left" vertical="center" wrapText="1"/>
    </xf>
    <xf numFmtId="4" fontId="28" fillId="0" borderId="6" xfId="20" applyNumberFormat="1" applyFont="1" applyFill="1" applyBorder="1" applyAlignment="1">
      <alignment horizontal="right" vertical="center" wrapText="1"/>
    </xf>
    <xf numFmtId="165" fontId="28" fillId="0" borderId="9" xfId="20" applyFont="1" applyFill="1" applyBorder="1" applyAlignment="1">
      <alignment horizontal="center" vertical="center" wrapText="1"/>
    </xf>
    <xf numFmtId="49" fontId="28" fillId="0" borderId="7" xfId="20" applyNumberFormat="1" applyFont="1" applyFill="1" applyBorder="1" applyAlignment="1">
      <alignment horizontal="left" vertical="center" wrapText="1"/>
    </xf>
    <xf numFmtId="4" fontId="28" fillId="0" borderId="7" xfId="20" applyNumberFormat="1" applyFont="1" applyFill="1" applyBorder="1" applyAlignment="1">
      <alignment horizontal="right" vertical="center" wrapText="1"/>
    </xf>
    <xf numFmtId="168" fontId="41" fillId="0" borderId="6" xfId="20" applyNumberFormat="1" applyFont="1" applyFill="1" applyBorder="1" applyAlignment="1">
      <alignment vertical="center" wrapText="1"/>
    </xf>
    <xf numFmtId="167" fontId="28" fillId="0" borderId="6" xfId="20" applyNumberFormat="1" applyFont="1" applyFill="1" applyBorder="1" applyAlignment="1">
      <alignment horizontal="center" vertical="center" wrapText="1"/>
    </xf>
    <xf numFmtId="4" fontId="28" fillId="0" borderId="6" xfId="20" applyNumberFormat="1" applyFont="1" applyFill="1" applyBorder="1" applyAlignment="1">
      <alignment horizontal="center" vertical="center" wrapText="1"/>
    </xf>
    <xf numFmtId="165" fontId="28" fillId="0" borderId="12" xfId="20" applyFont="1" applyFill="1" applyBorder="1" applyAlignment="1">
      <alignment horizontal="center" vertical="center" wrapText="1"/>
    </xf>
    <xf numFmtId="165" fontId="28" fillId="0" borderId="13" xfId="20" applyFont="1" applyFill="1" applyBorder="1" applyAlignment="1">
      <alignment horizontal="center" vertical="center" wrapText="1"/>
    </xf>
    <xf numFmtId="49" fontId="28" fillId="0" borderId="13" xfId="20" applyNumberFormat="1" applyFont="1" applyFill="1" applyBorder="1" applyAlignment="1">
      <alignment horizontal="left" vertical="center" wrapText="1"/>
    </xf>
    <xf numFmtId="167" fontId="28" fillId="0" borderId="13" xfId="20" applyNumberFormat="1" applyFont="1" applyFill="1" applyBorder="1" applyAlignment="1">
      <alignment horizontal="center" vertical="center" wrapText="1"/>
    </xf>
    <xf numFmtId="4" fontId="28" fillId="0" borderId="13" xfId="20" applyNumberFormat="1" applyFont="1" applyFill="1" applyBorder="1" applyAlignment="1">
      <alignment horizontal="right" vertical="center" wrapText="1"/>
    </xf>
    <xf numFmtId="168" fontId="40" fillId="0" borderId="6" xfId="20" applyNumberFormat="1" applyFont="1" applyFill="1" applyBorder="1" applyAlignment="1">
      <alignment vertical="center" wrapText="1"/>
    </xf>
    <xf numFmtId="4" fontId="28" fillId="0" borderId="14" xfId="20" applyNumberFormat="1" applyFont="1" applyFill="1" applyBorder="1" applyAlignment="1">
      <alignment horizontal="right" vertical="center" wrapText="1"/>
    </xf>
    <xf numFmtId="4" fontId="28" fillId="0" borderId="15" xfId="20" applyNumberFormat="1" applyFont="1" applyFill="1" applyBorder="1" applyAlignment="1">
      <alignment horizontal="right" vertical="center" wrapText="1"/>
    </xf>
    <xf numFmtId="4" fontId="28" fillId="0" borderId="3" xfId="20" applyNumberFormat="1" applyFont="1" applyFill="1" applyBorder="1" applyAlignment="1">
      <alignment horizontal="right" vertical="center" wrapText="1"/>
    </xf>
    <xf numFmtId="4" fontId="28" fillId="0" borderId="0" xfId="20" applyNumberFormat="1" applyFont="1" applyFill="1" applyAlignment="1">
      <alignment horizontal="right" vertical="center" wrapText="1"/>
    </xf>
    <xf numFmtId="165" fontId="28" fillId="0" borderId="16" xfId="20" applyFont="1" applyFill="1" applyBorder="1" applyAlignment="1">
      <alignment horizontal="center" vertical="center" wrapText="1"/>
    </xf>
    <xf numFmtId="49" fontId="28" fillId="0" borderId="16" xfId="20" applyNumberFormat="1" applyFont="1" applyFill="1" applyBorder="1" applyAlignment="1">
      <alignment horizontal="left" vertical="center" wrapText="1"/>
    </xf>
    <xf numFmtId="4" fontId="28" fillId="0" borderId="16" xfId="20" applyNumberFormat="1" applyFont="1" applyFill="1" applyBorder="1" applyAlignment="1">
      <alignment horizontal="right" vertical="center" wrapText="1"/>
    </xf>
    <xf numFmtId="4" fontId="28" fillId="0" borderId="17" xfId="20" applyNumberFormat="1" applyFont="1" applyFill="1" applyBorder="1" applyAlignment="1">
      <alignment horizontal="right" vertical="center" wrapText="1"/>
    </xf>
    <xf numFmtId="4" fontId="28" fillId="0" borderId="18" xfId="20" applyNumberFormat="1" applyFont="1" applyFill="1" applyBorder="1" applyAlignment="1">
      <alignment horizontal="right" vertical="center" wrapText="1"/>
    </xf>
    <xf numFmtId="49" fontId="43" fillId="0" borderId="6" xfId="20" applyNumberFormat="1" applyFont="1" applyFill="1" applyBorder="1" applyAlignment="1">
      <alignment horizontal="left" vertical="center" wrapText="1"/>
    </xf>
    <xf numFmtId="167" fontId="43" fillId="0" borderId="6" xfId="20" applyNumberFormat="1" applyFont="1" applyFill="1" applyBorder="1" applyAlignment="1">
      <alignment horizontal="center" vertical="center" wrapText="1"/>
    </xf>
    <xf numFmtId="4" fontId="43" fillId="0" borderId="6" xfId="20" applyNumberFormat="1" applyFont="1" applyFill="1" applyBorder="1" applyAlignment="1">
      <alignment horizontal="right" vertical="center" wrapText="1"/>
    </xf>
    <xf numFmtId="4" fontId="28" fillId="0" borderId="19" xfId="20" applyNumberFormat="1" applyFont="1" applyFill="1" applyBorder="1" applyAlignment="1">
      <alignment horizontal="right" vertical="center" wrapText="1"/>
    </xf>
    <xf numFmtId="4" fontId="28" fillId="0" borderId="20" xfId="20" applyNumberFormat="1" applyFont="1" applyFill="1" applyBorder="1" applyAlignment="1">
      <alignment horizontal="right" vertical="center" wrapText="1"/>
    </xf>
    <xf numFmtId="49" fontId="43" fillId="0" borderId="13" xfId="20" applyNumberFormat="1" applyFont="1" applyFill="1" applyBorder="1" applyAlignment="1">
      <alignment horizontal="left" vertical="center" wrapText="1"/>
    </xf>
    <xf numFmtId="165" fontId="43" fillId="0" borderId="13" xfId="20" applyFont="1" applyFill="1" applyBorder="1" applyAlignment="1">
      <alignment horizontal="center" vertical="center" wrapText="1"/>
    </xf>
    <xf numFmtId="4" fontId="43" fillId="0" borderId="13" xfId="20" applyNumberFormat="1" applyFont="1" applyFill="1" applyBorder="1" applyAlignment="1">
      <alignment horizontal="right" vertical="center" wrapText="1"/>
    </xf>
    <xf numFmtId="49" fontId="43" fillId="0" borderId="7" xfId="20" applyNumberFormat="1" applyFont="1" applyFill="1" applyBorder="1" applyAlignment="1">
      <alignment horizontal="left" vertical="center" wrapText="1"/>
    </xf>
    <xf numFmtId="165" fontId="43" fillId="0" borderId="7" xfId="20" applyFont="1" applyFill="1" applyBorder="1" applyAlignment="1">
      <alignment horizontal="center" vertical="center" wrapText="1"/>
    </xf>
    <xf numFmtId="4" fontId="43" fillId="0" borderId="7" xfId="20" applyNumberFormat="1" applyFont="1" applyFill="1" applyBorder="1" applyAlignment="1">
      <alignment horizontal="right" vertical="center" wrapText="1"/>
    </xf>
    <xf numFmtId="4" fontId="28" fillId="0" borderId="21" xfId="20" applyNumberFormat="1" applyFont="1" applyFill="1" applyBorder="1" applyAlignment="1">
      <alignment horizontal="right" vertical="center" wrapText="1"/>
    </xf>
    <xf numFmtId="4" fontId="45" fillId="0" borderId="0" xfId="20" applyNumberFormat="1" applyFont="1" applyFill="1" applyAlignment="1">
      <alignment vertical="center"/>
    </xf>
    <xf numFmtId="4" fontId="46" fillId="0" borderId="0" xfId="20" applyNumberFormat="1" applyFont="1" applyFill="1" applyAlignment="1">
      <alignment horizontal="center" vertical="center"/>
    </xf>
    <xf numFmtId="165" fontId="45" fillId="0" borderId="0" xfId="20" applyFont="1" applyFill="1" applyAlignment="1">
      <alignment vertical="center"/>
    </xf>
    <xf numFmtId="165" fontId="28" fillId="0" borderId="22" xfId="20" applyFont="1" applyFill="1" applyBorder="1" applyAlignment="1">
      <alignment horizontal="center" vertical="center" wrapText="1"/>
    </xf>
    <xf numFmtId="165" fontId="28" fillId="0" borderId="23" xfId="20" applyFont="1" applyFill="1" applyBorder="1" applyAlignment="1">
      <alignment horizontal="center" vertical="center" wrapText="1"/>
    </xf>
    <xf numFmtId="4" fontId="28" fillId="0" borderId="1" xfId="20" applyNumberFormat="1" applyFont="1" applyFill="1" applyBorder="1" applyAlignment="1">
      <alignment horizontal="right" vertical="center" wrapText="1"/>
    </xf>
    <xf numFmtId="0" fontId="3" fillId="0" borderId="23" xfId="21" applyNumberFormat="1" applyFont="1" applyFill="1" applyBorder="1" applyAlignment="1">
      <alignment horizontal="center" vertical="center" wrapText="1"/>
      <protection/>
    </xf>
    <xf numFmtId="1" fontId="3" fillId="0" borderId="1" xfId="21" applyNumberFormat="1" applyFont="1" applyFill="1" applyBorder="1" applyAlignment="1">
      <alignment horizontal="center" vertical="center" wrapText="1"/>
      <protection/>
    </xf>
    <xf numFmtId="49" fontId="4" fillId="0" borderId="1" xfId="21" applyNumberFormat="1" applyFont="1" applyFill="1" applyBorder="1" applyAlignment="1">
      <alignment horizontal="left" vertical="center" wrapText="1"/>
      <protection/>
    </xf>
    <xf numFmtId="0" fontId="2" fillId="0" borderId="1" xfId="21" applyFont="1" applyFill="1" applyBorder="1" applyAlignment="1">
      <alignment horizontal="center" vertical="center" wrapText="1"/>
      <protection/>
    </xf>
    <xf numFmtId="2" fontId="2" fillId="0" borderId="11" xfId="21" applyNumberFormat="1" applyFont="1" applyFill="1" applyBorder="1" applyAlignment="1">
      <alignment horizontal="center" vertical="center" wrapText="1"/>
      <protection/>
    </xf>
    <xf numFmtId="4" fontId="38" fillId="0" borderId="13" xfId="20" applyNumberFormat="1" applyFont="1" applyFill="1" applyBorder="1" applyAlignment="1">
      <alignment horizontal="center" vertical="center" wrapText="1"/>
    </xf>
    <xf numFmtId="0" fontId="2" fillId="0" borderId="24" xfId="21" applyNumberFormat="1" applyFont="1" applyFill="1" applyBorder="1" applyAlignment="1">
      <alignment horizontal="center" vertical="center" wrapText="1"/>
      <protection/>
    </xf>
    <xf numFmtId="0" fontId="2" fillId="0" borderId="25" xfId="21" applyFont="1" applyFill="1" applyBorder="1" applyAlignment="1">
      <alignment horizontal="center" vertical="center" wrapText="1"/>
      <protection/>
    </xf>
    <xf numFmtId="49" fontId="2" fillId="0" borderId="1" xfId="21" applyNumberFormat="1" applyFont="1" applyFill="1" applyBorder="1" applyAlignment="1">
      <alignment horizontal="left" vertical="center" wrapText="1"/>
      <protection/>
    </xf>
    <xf numFmtId="2" fontId="2" fillId="0" borderId="26" xfId="21" applyNumberFormat="1" applyFont="1" applyFill="1" applyBorder="1" applyAlignment="1">
      <alignment horizontal="right" vertical="center" wrapText="1"/>
      <protection/>
    </xf>
    <xf numFmtId="4" fontId="28" fillId="0" borderId="27" xfId="20" applyNumberFormat="1" applyFont="1" applyFill="1" applyBorder="1" applyAlignment="1">
      <alignment horizontal="right" vertical="center" wrapText="1"/>
    </xf>
    <xf numFmtId="4" fontId="28" fillId="0" borderId="28" xfId="20" applyNumberFormat="1" applyFont="1" applyFill="1" applyBorder="1" applyAlignment="1">
      <alignment horizontal="right" vertical="center" wrapText="1"/>
    </xf>
    <xf numFmtId="4" fontId="45" fillId="0" borderId="29" xfId="20" applyNumberFormat="1" applyFont="1" applyFill="1" applyBorder="1" applyAlignment="1">
      <alignment vertical="center"/>
    </xf>
    <xf numFmtId="4" fontId="46" fillId="0" borderId="29" xfId="20" applyNumberFormat="1" applyFont="1" applyFill="1" applyBorder="1" applyAlignment="1">
      <alignment horizontal="center" vertical="center"/>
    </xf>
    <xf numFmtId="4" fontId="45" fillId="0" borderId="0" xfId="20" applyNumberFormat="1" applyFont="1" applyFill="1" applyBorder="1" applyAlignment="1">
      <alignment vertical="center"/>
    </xf>
    <xf numFmtId="4" fontId="46" fillId="0" borderId="0" xfId="20" applyNumberFormat="1" applyFont="1" applyFill="1" applyBorder="1" applyAlignment="1">
      <alignment horizontal="center" vertical="center"/>
    </xf>
    <xf numFmtId="4" fontId="2" fillId="0" borderId="1" xfId="20" applyNumberFormat="1" applyFont="1" applyFill="1" applyBorder="1" applyAlignment="1">
      <alignment vertical="center"/>
    </xf>
    <xf numFmtId="168" fontId="30" fillId="0" borderId="17" xfId="20" applyNumberFormat="1" applyFont="1" applyFill="1" applyBorder="1" applyAlignment="1">
      <alignment horizontal="center" vertical="center" wrapText="1"/>
    </xf>
    <xf numFmtId="4" fontId="3" fillId="0" borderId="8" xfId="20" applyNumberFormat="1" applyFont="1" applyFill="1" applyBorder="1" applyAlignment="1">
      <alignment vertical="center"/>
    </xf>
    <xf numFmtId="165" fontId="30" fillId="0" borderId="12" xfId="20" applyFont="1" applyFill="1" applyBorder="1" applyAlignment="1">
      <alignment horizontal="center" vertical="center" wrapText="1"/>
    </xf>
    <xf numFmtId="168" fontId="30" fillId="0" borderId="19" xfId="20" applyNumberFormat="1" applyFont="1" applyFill="1" applyBorder="1" applyAlignment="1">
      <alignment horizontal="center" vertical="center" wrapText="1"/>
    </xf>
    <xf numFmtId="168" fontId="40" fillId="0" borderId="13" xfId="20" applyNumberFormat="1" applyFont="1" applyFill="1" applyBorder="1" applyAlignment="1">
      <alignment vertical="center" wrapText="1"/>
    </xf>
    <xf numFmtId="4" fontId="28" fillId="0" borderId="13" xfId="20" applyNumberFormat="1" applyFont="1" applyFill="1" applyBorder="1" applyAlignment="1">
      <alignment horizontal="center" vertical="center" wrapText="1"/>
    </xf>
    <xf numFmtId="165" fontId="30" fillId="0" borderId="19" xfId="20" applyFont="1" applyFill="1" applyBorder="1" applyAlignment="1">
      <alignment horizontal="center" vertical="center" wrapText="1"/>
    </xf>
    <xf numFmtId="49" fontId="47" fillId="0" borderId="13" xfId="20" applyNumberFormat="1" applyFont="1" applyFill="1" applyBorder="1" applyAlignment="1">
      <alignment horizontal="left" vertical="center" wrapText="1"/>
    </xf>
    <xf numFmtId="4" fontId="38" fillId="0" borderId="6" xfId="20" applyNumberFormat="1" applyFont="1" applyFill="1" applyBorder="1" applyAlignment="1">
      <alignment vertical="center"/>
    </xf>
    <xf numFmtId="165" fontId="28" fillId="0" borderId="30" xfId="20" applyFont="1" applyFill="1" applyBorder="1" applyAlignment="1">
      <alignment horizontal="center" vertical="center" wrapText="1"/>
    </xf>
    <xf numFmtId="49" fontId="38" fillId="0" borderId="1" xfId="21" applyNumberFormat="1" applyFont="1" applyFill="1" applyBorder="1" applyAlignment="1">
      <alignment horizontal="left" vertical="center" wrapText="1"/>
      <protection/>
    </xf>
    <xf numFmtId="165" fontId="28" fillId="0" borderId="31" xfId="20" applyFont="1" applyFill="1" applyBorder="1" applyAlignment="1">
      <alignment horizontal="center" vertical="center" wrapText="1"/>
    </xf>
    <xf numFmtId="4" fontId="28" fillId="0" borderId="32" xfId="20" applyNumberFormat="1" applyFont="1" applyFill="1" applyBorder="1" applyAlignment="1">
      <alignment horizontal="right" vertical="center" wrapText="1"/>
    </xf>
    <xf numFmtId="165" fontId="28" fillId="0" borderId="33" xfId="20" applyFont="1" applyFill="1" applyBorder="1" applyAlignment="1">
      <alignment horizontal="center" vertical="center" wrapText="1"/>
    </xf>
    <xf numFmtId="49" fontId="28" fillId="0" borderId="10" xfId="20" applyNumberFormat="1" applyFont="1" applyFill="1" applyBorder="1" applyAlignment="1">
      <alignment horizontal="left" vertical="center" wrapText="1"/>
    </xf>
    <xf numFmtId="4" fontId="28" fillId="0" borderId="34" xfId="20" applyNumberFormat="1" applyFont="1" applyFill="1" applyBorder="1" applyAlignment="1">
      <alignment horizontal="right" vertical="center" wrapText="1"/>
    </xf>
    <xf numFmtId="165" fontId="28" fillId="0" borderId="35" xfId="20" applyFont="1" applyFill="1" applyBorder="1" applyAlignment="1">
      <alignment horizontal="center" vertical="center" wrapText="1"/>
    </xf>
    <xf numFmtId="165" fontId="30" fillId="0" borderId="36" xfId="20" applyFont="1" applyFill="1" applyBorder="1" applyAlignment="1">
      <alignment horizontal="center" vertical="center" wrapText="1"/>
    </xf>
    <xf numFmtId="1" fontId="39" fillId="0" borderId="7" xfId="21" applyNumberFormat="1" applyFont="1" applyFill="1" applyBorder="1" applyAlignment="1">
      <alignment horizontal="center" vertical="center" wrapText="1"/>
      <protection/>
    </xf>
    <xf numFmtId="1" fontId="49" fillId="0" borderId="7" xfId="21" applyNumberFormat="1" applyFont="1" applyFill="1" applyBorder="1" applyAlignment="1">
      <alignment vertical="center" wrapText="1"/>
      <protection/>
    </xf>
    <xf numFmtId="165" fontId="28" fillId="0" borderId="37" xfId="20" applyFont="1" applyFill="1" applyBorder="1" applyAlignment="1">
      <alignment horizontal="center" vertical="center" wrapText="1"/>
    </xf>
    <xf numFmtId="4" fontId="28" fillId="0" borderId="37" xfId="20" applyNumberFormat="1" applyFont="1" applyFill="1" applyBorder="1" applyAlignment="1">
      <alignment horizontal="center" vertical="center" wrapText="1"/>
    </xf>
    <xf numFmtId="165" fontId="30" fillId="0" borderId="2" xfId="20" applyFont="1" applyFill="1" applyBorder="1" applyAlignment="1">
      <alignment horizontal="center" vertical="center" wrapText="1"/>
    </xf>
    <xf numFmtId="168" fontId="30" fillId="0" borderId="13" xfId="20" applyNumberFormat="1" applyFont="1" applyFill="1" applyBorder="1" applyAlignment="1">
      <alignment horizontal="center" vertical="center" wrapText="1"/>
    </xf>
    <xf numFmtId="168" fontId="41" fillId="0" borderId="13" xfId="20" applyNumberFormat="1" applyFont="1" applyFill="1" applyBorder="1" applyAlignment="1">
      <alignment vertical="center" wrapText="1"/>
    </xf>
    <xf numFmtId="168" fontId="30" fillId="0" borderId="7" xfId="20" applyNumberFormat="1" applyFont="1" applyFill="1" applyBorder="1" applyAlignment="1">
      <alignment horizontal="center" vertical="center" wrapText="1"/>
    </xf>
    <xf numFmtId="168" fontId="30" fillId="0" borderId="38" xfId="20" applyNumberFormat="1" applyFont="1" applyFill="1" applyBorder="1" applyAlignment="1">
      <alignment horizontal="center" vertical="center" wrapText="1"/>
    </xf>
    <xf numFmtId="168" fontId="40" fillId="0" borderId="38" xfId="20" applyNumberFormat="1" applyFont="1" applyFill="1" applyBorder="1" applyAlignment="1">
      <alignment vertical="center" wrapText="1"/>
    </xf>
    <xf numFmtId="165" fontId="28" fillId="0" borderId="38" xfId="20" applyFont="1" applyFill="1" applyBorder="1" applyAlignment="1">
      <alignment horizontal="center" vertical="center" wrapText="1"/>
    </xf>
    <xf numFmtId="4" fontId="28" fillId="0" borderId="38" xfId="20" applyNumberFormat="1" applyFont="1" applyFill="1" applyBorder="1" applyAlignment="1">
      <alignment horizontal="center" vertical="center" wrapText="1"/>
    </xf>
    <xf numFmtId="165" fontId="28" fillId="0" borderId="36" xfId="20" applyFont="1" applyFill="1" applyBorder="1" applyAlignment="1">
      <alignment horizontal="center" vertical="center" wrapText="1"/>
    </xf>
    <xf numFmtId="49" fontId="28" fillId="0" borderId="38" xfId="20" applyNumberFormat="1" applyFont="1" applyFill="1" applyBorder="1" applyAlignment="1">
      <alignment horizontal="left" vertical="center" wrapText="1"/>
    </xf>
    <xf numFmtId="4" fontId="28" fillId="0" borderId="38" xfId="20" applyNumberFormat="1" applyFont="1" applyFill="1" applyBorder="1" applyAlignment="1">
      <alignment horizontal="right" vertical="center" wrapText="1"/>
    </xf>
    <xf numFmtId="168" fontId="30" fillId="0" borderId="3" xfId="20" applyNumberFormat="1" applyFont="1" applyFill="1" applyBorder="1" applyAlignment="1">
      <alignment horizontal="center" vertical="center" wrapText="1"/>
    </xf>
    <xf numFmtId="168" fontId="40" fillId="0" borderId="3" xfId="20" applyNumberFormat="1" applyFont="1" applyFill="1" applyBorder="1" applyAlignment="1">
      <alignment vertical="center" wrapText="1"/>
    </xf>
    <xf numFmtId="4" fontId="43" fillId="0" borderId="11" xfId="20" applyNumberFormat="1" applyFont="1" applyFill="1" applyBorder="1" applyAlignment="1">
      <alignment horizontal="right" vertical="center" wrapText="1"/>
    </xf>
    <xf numFmtId="4" fontId="52" fillId="0" borderId="0" xfId="20" applyNumberFormat="1" applyFont="1" applyFill="1" applyAlignment="1">
      <alignment vertical="center" wrapText="1"/>
    </xf>
    <xf numFmtId="168" fontId="41" fillId="0" borderId="38" xfId="20" applyNumberFormat="1" applyFont="1" applyFill="1" applyBorder="1" applyAlignment="1">
      <alignment vertical="center" wrapText="1"/>
    </xf>
    <xf numFmtId="165" fontId="28" fillId="0" borderId="24" xfId="20" applyFont="1" applyFill="1" applyBorder="1" applyAlignment="1">
      <alignment horizontal="center" vertical="center" wrapText="1"/>
    </xf>
    <xf numFmtId="165" fontId="28" fillId="0" borderId="25" xfId="20" applyFont="1" applyFill="1" applyBorder="1" applyAlignment="1">
      <alignment horizontal="center" vertical="center" wrapText="1"/>
    </xf>
    <xf numFmtId="49" fontId="28" fillId="0" borderId="25" xfId="20" applyNumberFormat="1" applyFont="1" applyFill="1" applyBorder="1" applyAlignment="1">
      <alignment horizontal="left" vertical="center" wrapText="1"/>
    </xf>
    <xf numFmtId="4" fontId="28" fillId="0" borderId="26" xfId="20" applyNumberFormat="1" applyFont="1" applyFill="1" applyBorder="1" applyAlignment="1">
      <alignment horizontal="right" vertical="center" wrapText="1"/>
    </xf>
    <xf numFmtId="165" fontId="30" fillId="0" borderId="39" xfId="20" applyFont="1" applyFill="1" applyBorder="1" applyAlignment="1">
      <alignment horizontal="center" vertical="center" wrapText="1"/>
    </xf>
    <xf numFmtId="168" fontId="30" fillId="0" borderId="34" xfId="20" applyNumberFormat="1" applyFont="1" applyFill="1" applyBorder="1" applyAlignment="1">
      <alignment horizontal="center" vertical="center" wrapText="1"/>
    </xf>
    <xf numFmtId="168" fontId="41" fillId="0" borderId="40" xfId="20" applyNumberFormat="1" applyFont="1" applyFill="1" applyBorder="1" applyAlignment="1">
      <alignment vertical="center" wrapText="1"/>
    </xf>
    <xf numFmtId="165" fontId="28" fillId="0" borderId="40" xfId="20" applyFont="1" applyFill="1" applyBorder="1" applyAlignment="1">
      <alignment horizontal="center" vertical="center" wrapText="1"/>
    </xf>
    <xf numFmtId="4" fontId="28" fillId="0" borderId="40" xfId="20" applyNumberFormat="1" applyFont="1" applyFill="1" applyBorder="1" applyAlignment="1">
      <alignment horizontal="center" vertical="center" wrapText="1"/>
    </xf>
    <xf numFmtId="0" fontId="28" fillId="0" borderId="0" xfId="21" applyFill="1">
      <alignment/>
      <protection/>
    </xf>
    <xf numFmtId="168" fontId="41" fillId="0" borderId="7" xfId="20" applyNumberFormat="1" applyFont="1" applyFill="1" applyBorder="1" applyAlignment="1">
      <alignment vertical="center" wrapText="1"/>
    </xf>
    <xf numFmtId="49" fontId="28" fillId="0" borderId="7" xfId="20" applyNumberFormat="1" applyFont="1" applyFill="1" applyBorder="1" applyAlignment="1">
      <alignment horizontal="left" vertical="center" wrapText="1" shrinkToFit="1"/>
    </xf>
    <xf numFmtId="49" fontId="28" fillId="0" borderId="6" xfId="20" applyNumberFormat="1" applyFont="1" applyFill="1" applyBorder="1" applyAlignment="1">
      <alignment horizontal="left" vertical="center" wrapText="1" shrinkToFit="1"/>
    </xf>
    <xf numFmtId="168" fontId="28" fillId="0" borderId="7" xfId="20" applyNumberFormat="1" applyFont="1" applyFill="1" applyBorder="1" applyAlignment="1">
      <alignment vertical="center" wrapText="1"/>
    </xf>
    <xf numFmtId="168" fontId="30" fillId="0" borderId="16" xfId="20" applyNumberFormat="1" applyFont="1" applyFill="1" applyBorder="1" applyAlignment="1">
      <alignment horizontal="center" vertical="center" wrapText="1"/>
    </xf>
    <xf numFmtId="168" fontId="28" fillId="0" borderId="16" xfId="20" applyNumberFormat="1" applyFont="1" applyFill="1" applyBorder="1" applyAlignment="1">
      <alignment vertical="center" wrapText="1"/>
    </xf>
    <xf numFmtId="168" fontId="30" fillId="0" borderId="40" xfId="20" applyNumberFormat="1" applyFont="1" applyFill="1" applyBorder="1" applyAlignment="1">
      <alignment horizontal="center" vertical="center" wrapText="1"/>
    </xf>
    <xf numFmtId="168" fontId="40" fillId="0" borderId="40" xfId="20" applyNumberFormat="1" applyFont="1" applyFill="1" applyBorder="1" applyAlignment="1">
      <alignment vertical="center" wrapText="1"/>
    </xf>
    <xf numFmtId="165" fontId="30" fillId="0" borderId="7" xfId="20" applyFont="1" applyFill="1" applyBorder="1" applyAlignment="1">
      <alignment horizontal="center" vertical="center" wrapText="1"/>
    </xf>
    <xf numFmtId="169" fontId="30" fillId="0" borderId="7" xfId="20" applyNumberFormat="1" applyFont="1" applyFill="1" applyBorder="1" applyAlignment="1">
      <alignment horizontal="center" vertical="center" wrapText="1"/>
    </xf>
    <xf numFmtId="4" fontId="30" fillId="0" borderId="3" xfId="20" applyNumberFormat="1" applyFont="1" applyFill="1" applyBorder="1" applyAlignment="1">
      <alignment horizontal="center" vertical="center" wrapText="1"/>
    </xf>
    <xf numFmtId="4" fontId="30" fillId="0" borderId="7" xfId="20" applyNumberFormat="1" applyFont="1" applyFill="1" applyBorder="1" applyAlignment="1">
      <alignment horizontal="center" vertical="center" wrapText="1"/>
    </xf>
    <xf numFmtId="165" fontId="43" fillId="0" borderId="6" xfId="20" applyFont="1" applyFill="1" applyBorder="1" applyAlignment="1" applyProtection="1">
      <alignment vertical="center" wrapText="1"/>
      <protection locked="0"/>
    </xf>
    <xf numFmtId="4" fontId="30" fillId="0" borderId="17" xfId="20" applyNumberFormat="1" applyFont="1" applyFill="1" applyBorder="1" applyAlignment="1">
      <alignment horizontal="center" vertical="center" wrapText="1"/>
    </xf>
    <xf numFmtId="4" fontId="30" fillId="0" borderId="41" xfId="20" applyNumberFormat="1" applyFont="1" applyFill="1" applyBorder="1" applyAlignment="1">
      <alignment horizontal="right" vertical="center" wrapText="1"/>
    </xf>
    <xf numFmtId="165" fontId="40" fillId="0" borderId="6" xfId="20" applyFont="1" applyFill="1" applyBorder="1" applyAlignment="1">
      <alignment wrapText="1"/>
    </xf>
    <xf numFmtId="165" fontId="28" fillId="0" borderId="6" xfId="20" applyFont="1" applyFill="1" applyBorder="1" applyAlignment="1">
      <alignment horizontal="center" vertical="center"/>
    </xf>
    <xf numFmtId="4" fontId="30" fillId="0" borderId="6" xfId="20" applyNumberFormat="1" applyFont="1" applyFill="1" applyBorder="1" applyAlignment="1">
      <alignment horizontal="center" vertical="center" wrapText="1"/>
    </xf>
    <xf numFmtId="4" fontId="28" fillId="0" borderId="42" xfId="20" applyNumberFormat="1" applyFont="1" applyFill="1" applyBorder="1" applyAlignment="1">
      <alignment horizontal="right" vertical="center" wrapText="1"/>
    </xf>
    <xf numFmtId="49" fontId="40" fillId="0" borderId="7" xfId="20" applyNumberFormat="1" applyFont="1" applyFill="1" applyBorder="1" applyAlignment="1">
      <alignment horizontal="left" vertical="center" wrapText="1"/>
    </xf>
    <xf numFmtId="4" fontId="28" fillId="0" borderId="0" xfId="20" applyNumberFormat="1" applyFont="1" applyFill="1" applyBorder="1" applyAlignment="1">
      <alignment horizontal="right" vertical="center" wrapText="1"/>
    </xf>
    <xf numFmtId="165" fontId="30" fillId="0" borderId="6" xfId="20" applyFont="1" applyFill="1" applyBorder="1" applyAlignment="1">
      <alignment horizontal="center" vertical="center" wrapText="1"/>
    </xf>
    <xf numFmtId="165" fontId="28" fillId="0" borderId="43" xfId="20" applyFont="1" applyFill="1" applyBorder="1" applyAlignment="1">
      <alignment horizontal="center" vertical="center" wrapText="1"/>
    </xf>
    <xf numFmtId="165" fontId="28" fillId="0" borderId="44" xfId="20" applyFont="1" applyFill="1" applyBorder="1" applyAlignment="1">
      <alignment horizontal="center" vertical="center"/>
    </xf>
    <xf numFmtId="165" fontId="28" fillId="0" borderId="44" xfId="20" applyFont="1" applyFill="1" applyBorder="1" applyAlignment="1">
      <alignment horizontal="left" vertical="center" wrapText="1"/>
    </xf>
    <xf numFmtId="4" fontId="28" fillId="0" borderId="45" xfId="20" applyNumberFormat="1" applyFont="1" applyFill="1" applyBorder="1" applyAlignment="1">
      <alignment horizontal="right" vertical="center" wrapText="1"/>
    </xf>
    <xf numFmtId="4" fontId="38" fillId="0" borderId="46" xfId="20" applyNumberFormat="1" applyFont="1" applyFill="1" applyBorder="1" applyAlignment="1">
      <alignment vertical="center"/>
    </xf>
    <xf numFmtId="165" fontId="56" fillId="0" borderId="0" xfId="20" applyFont="1" applyFill="1" applyAlignment="1">
      <alignment horizontal="center" vertical="center" wrapText="1"/>
    </xf>
    <xf numFmtId="165" fontId="57" fillId="0" borderId="0" xfId="20" applyFont="1" applyFill="1" applyAlignment="1">
      <alignment horizontal="center" vertical="center" wrapText="1"/>
    </xf>
    <xf numFmtId="165" fontId="58" fillId="0" borderId="0" xfId="20" applyFont="1" applyFill="1" applyAlignment="1">
      <alignment horizontal="left" vertical="center" wrapText="1"/>
    </xf>
    <xf numFmtId="167" fontId="57" fillId="0" borderId="0" xfId="20" applyNumberFormat="1" applyFont="1" applyFill="1" applyAlignment="1">
      <alignment horizontal="center" vertical="center" wrapText="1"/>
    </xf>
    <xf numFmtId="165" fontId="59" fillId="0" borderId="0" xfId="20" applyFont="1" applyFill="1" applyAlignment="1">
      <alignment horizontal="center" vertical="center" wrapText="1"/>
    </xf>
    <xf numFmtId="165" fontId="57" fillId="0" borderId="0" xfId="20" applyFont="1" applyFill="1" applyAlignment="1">
      <alignment horizontal="center" vertical="center"/>
    </xf>
    <xf numFmtId="49" fontId="58" fillId="0" borderId="0" xfId="20" applyNumberFormat="1" applyFont="1" applyFill="1" applyAlignment="1">
      <alignment horizontal="left" vertical="center" wrapText="1"/>
    </xf>
    <xf numFmtId="4" fontId="3" fillId="0" borderId="47" xfId="20" applyNumberFormat="1" applyFont="1" applyFill="1" applyBorder="1" applyAlignment="1">
      <alignment horizontal="right" vertical="center"/>
    </xf>
    <xf numFmtId="165" fontId="58" fillId="0" borderId="0" xfId="20" applyFont="1" applyFill="1" applyAlignment="1">
      <alignment horizontal="center" vertical="center"/>
    </xf>
    <xf numFmtId="167" fontId="58" fillId="0" borderId="0" xfId="20" applyNumberFormat="1" applyFont="1" applyFill="1" applyAlignment="1">
      <alignment horizontal="center" vertical="center"/>
    </xf>
    <xf numFmtId="49" fontId="60" fillId="0" borderId="0" xfId="20" applyNumberFormat="1" applyFont="1" applyFill="1" applyAlignment="1">
      <alignment horizontal="left" vertical="center" wrapText="1"/>
    </xf>
    <xf numFmtId="165" fontId="61" fillId="0" borderId="0" xfId="20" applyFont="1" applyFill="1" applyAlignment="1">
      <alignment horizontal="center" vertical="center"/>
    </xf>
    <xf numFmtId="49" fontId="62" fillId="0" borderId="0" xfId="20" applyNumberFormat="1" applyFont="1" applyFill="1" applyAlignment="1">
      <alignment horizontal="left" vertical="center"/>
    </xf>
    <xf numFmtId="49" fontId="63" fillId="0" borderId="0" xfId="20" applyNumberFormat="1" applyFont="1" applyFill="1" applyAlignment="1">
      <alignment horizontal="left" vertical="center" wrapText="1"/>
    </xf>
    <xf numFmtId="170" fontId="25" fillId="0" borderId="0" xfId="20" applyNumberFormat="1" applyFont="1" applyFill="1" applyAlignment="1">
      <alignment vertical="center"/>
    </xf>
    <xf numFmtId="49" fontId="58" fillId="0" borderId="0" xfId="20" applyNumberFormat="1" applyFont="1" applyFill="1" applyAlignment="1">
      <alignment horizontal="center" vertical="center" wrapText="1"/>
    </xf>
    <xf numFmtId="49" fontId="62" fillId="0" borderId="0" xfId="20" applyNumberFormat="1" applyFont="1" applyFill="1" applyAlignment="1">
      <alignment horizontal="left" vertical="center" wrapText="1"/>
    </xf>
    <xf numFmtId="165" fontId="62" fillId="0" borderId="0" xfId="20" applyFont="1" applyFill="1" applyAlignment="1">
      <alignment horizontal="center" vertical="center"/>
    </xf>
    <xf numFmtId="168" fontId="25" fillId="0" borderId="0" xfId="20" applyNumberFormat="1" applyFont="1" applyFill="1" applyAlignment="1">
      <alignment vertical="center"/>
    </xf>
    <xf numFmtId="49" fontId="64" fillId="0" borderId="0" xfId="20" applyNumberFormat="1" applyFont="1" applyFill="1" applyAlignment="1">
      <alignment horizontal="left" vertical="center" wrapText="1"/>
    </xf>
    <xf numFmtId="167" fontId="25" fillId="0" borderId="0" xfId="20" applyNumberFormat="1" applyFont="1" applyFill="1" applyAlignment="1">
      <alignment vertical="center"/>
    </xf>
    <xf numFmtId="49" fontId="58" fillId="0" borderId="0" xfId="20" applyNumberFormat="1" applyFont="1" applyFill="1" applyAlignment="1" applyProtection="1">
      <alignment horizontal="center" vertical="center" wrapText="1"/>
      <protection locked="0"/>
    </xf>
    <xf numFmtId="165" fontId="65" fillId="0" borderId="0" xfId="20" applyFont="1" applyFill="1" applyAlignment="1">
      <alignment vertical="center"/>
    </xf>
    <xf numFmtId="0" fontId="28" fillId="0" borderId="0" xfId="21">
      <alignment/>
      <protection/>
    </xf>
    <xf numFmtId="49" fontId="66" fillId="0" borderId="0" xfId="20" applyNumberFormat="1" applyFont="1" applyFill="1" applyAlignment="1">
      <alignment horizontal="left" vertical="center" wrapText="1"/>
    </xf>
    <xf numFmtId="165" fontId="67" fillId="0" borderId="0" xfId="20" applyFont="1" applyFill="1" applyAlignment="1">
      <alignment horizontal="center" vertical="center"/>
    </xf>
    <xf numFmtId="170" fontId="67" fillId="0" borderId="0" xfId="20" applyNumberFormat="1" applyFont="1" applyFill="1" applyAlignment="1">
      <alignment horizontal="center" vertical="center"/>
    </xf>
    <xf numFmtId="165" fontId="62" fillId="0" borderId="0" xfId="20" applyFont="1" applyFill="1" applyAlignment="1">
      <alignment horizontal="center" vertical="center" wrapText="1"/>
    </xf>
    <xf numFmtId="165" fontId="66" fillId="0" borderId="0" xfId="20" applyFont="1" applyFill="1" applyAlignment="1">
      <alignment horizontal="center" vertical="center"/>
    </xf>
    <xf numFmtId="165" fontId="62" fillId="0" borderId="0" xfId="20" applyFont="1" applyFill="1" applyAlignment="1" applyProtection="1">
      <alignment vertical="center" wrapText="1"/>
      <protection locked="0"/>
    </xf>
    <xf numFmtId="165" fontId="58" fillId="0" borderId="0" xfId="20" applyFont="1" applyFill="1" applyAlignment="1" applyProtection="1">
      <alignment vertical="center" wrapText="1"/>
      <protection locked="0"/>
    </xf>
    <xf numFmtId="165" fontId="62" fillId="0" borderId="0" xfId="20" applyFont="1" applyFill="1" applyAlignment="1" applyProtection="1">
      <alignment horizontal="center" vertical="center" wrapText="1"/>
      <protection locked="0"/>
    </xf>
    <xf numFmtId="49" fontId="58" fillId="0" borderId="0" xfId="20" applyNumberFormat="1" applyFont="1" applyFill="1" applyAlignment="1" applyProtection="1">
      <alignment vertical="center" wrapText="1"/>
      <protection locked="0"/>
    </xf>
    <xf numFmtId="165" fontId="69" fillId="0" borderId="0" xfId="20" applyFont="1" applyFill="1" applyAlignment="1">
      <alignment horizontal="center" vertical="center"/>
    </xf>
    <xf numFmtId="49" fontId="62" fillId="0" borderId="0" xfId="20" applyNumberFormat="1" applyFont="1" applyFill="1" applyAlignment="1">
      <alignment horizontal="left" vertical="center" wrapText="1" shrinkToFit="1"/>
    </xf>
    <xf numFmtId="49" fontId="58" fillId="0" borderId="0" xfId="20" applyNumberFormat="1" applyFont="1" applyFill="1" applyAlignment="1">
      <alignment horizontal="left" vertical="center" wrapText="1" shrinkToFit="1"/>
    </xf>
    <xf numFmtId="165" fontId="70" fillId="0" borderId="0" xfId="20" applyFont="1" applyFill="1" applyAlignment="1">
      <alignment horizontal="center" vertical="center"/>
    </xf>
    <xf numFmtId="165" fontId="58" fillId="0" borderId="0" xfId="20" applyFont="1" applyFill="1" applyAlignment="1">
      <alignment vertical="center" wrapText="1"/>
    </xf>
    <xf numFmtId="165" fontId="62" fillId="0" borderId="0" xfId="20" applyFont="1" applyFill="1" applyAlignment="1">
      <alignment vertical="center" wrapText="1"/>
    </xf>
    <xf numFmtId="171" fontId="37" fillId="0" borderId="0" xfId="20" applyNumberFormat="1" applyFont="1" applyFill="1" applyAlignment="1">
      <alignment horizontal="center" vertical="center"/>
    </xf>
    <xf numFmtId="165" fontId="71" fillId="0" borderId="0" xfId="20" applyFont="1" applyFill="1" applyAlignment="1">
      <alignment horizontal="left" vertical="center"/>
    </xf>
    <xf numFmtId="165" fontId="64" fillId="0" borderId="0" xfId="20" applyFont="1" applyFill="1" applyAlignment="1">
      <alignment horizontal="center" vertical="center"/>
    </xf>
    <xf numFmtId="165" fontId="64" fillId="0" borderId="0" xfId="20" applyFont="1" applyFill="1" applyAlignment="1">
      <alignment horizontal="left" vertical="center"/>
    </xf>
    <xf numFmtId="165" fontId="72" fillId="0" borderId="0" xfId="20" applyFont="1" applyFill="1" applyAlignment="1">
      <alignment horizontal="center" vertical="center"/>
    </xf>
    <xf numFmtId="165" fontId="72" fillId="0" borderId="0" xfId="20" applyFont="1" applyFill="1" applyAlignment="1">
      <alignment horizontal="left" vertical="center"/>
    </xf>
    <xf numFmtId="165" fontId="73" fillId="0" borderId="0" xfId="20" applyFont="1" applyFill="1" applyAlignment="1">
      <alignment vertical="center"/>
    </xf>
    <xf numFmtId="165" fontId="37" fillId="0" borderId="0" xfId="20" applyFont="1" applyFill="1" applyAlignment="1">
      <alignment vertical="center"/>
    </xf>
    <xf numFmtId="165" fontId="23" fillId="0" borderId="0" xfId="20" applyFont="1" applyFill="1" applyAlignment="1">
      <alignment horizontal="left" vertical="center"/>
    </xf>
    <xf numFmtId="165" fontId="74" fillId="0" borderId="0" xfId="20" applyFont="1" applyFill="1" applyAlignment="1">
      <alignment horizontal="center" vertical="center"/>
    </xf>
    <xf numFmtId="165" fontId="73" fillId="0" borderId="0" xfId="20" applyFont="1" applyFill="1" applyAlignment="1">
      <alignment horizontal="center" vertical="center"/>
    </xf>
    <xf numFmtId="165" fontId="25" fillId="0" borderId="3" xfId="20" applyFont="1" applyFill="1" applyBorder="1" applyAlignment="1">
      <alignment vertical="center"/>
    </xf>
    <xf numFmtId="165" fontId="25" fillId="0" borderId="6" xfId="20" applyFont="1" applyFill="1" applyBorder="1" applyAlignment="1">
      <alignment vertical="center"/>
    </xf>
    <xf numFmtId="4" fontId="17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Font="1" applyAlignment="1">
      <alignment vertical="center" wrapText="1"/>
    </xf>
    <xf numFmtId="4" fontId="17" fillId="0" borderId="0" xfId="0" applyNumberFormat="1" applyFont="1" applyAlignment="1">
      <alignment horizontal="center" vertical="center" wrapText="1"/>
    </xf>
    <xf numFmtId="4" fontId="75" fillId="0" borderId="0" xfId="0" applyNumberFormat="1" applyFont="1" applyAlignment="1">
      <alignment vertical="center" wrapText="1"/>
    </xf>
    <xf numFmtId="165" fontId="76" fillId="0" borderId="0" xfId="20" applyFont="1" applyFill="1" applyAlignment="1">
      <alignment horizontal="center" vertical="center"/>
    </xf>
    <xf numFmtId="165" fontId="77" fillId="0" borderId="0" xfId="20" applyFont="1" applyFill="1" applyAlignment="1">
      <alignment horizontal="center" vertical="center"/>
    </xf>
    <xf numFmtId="165" fontId="76" fillId="0" borderId="0" xfId="20" applyFont="1" applyFill="1" applyAlignment="1">
      <alignment vertical="center"/>
    </xf>
    <xf numFmtId="165" fontId="78" fillId="0" borderId="0" xfId="20" applyFont="1" applyFill="1" applyAlignment="1">
      <alignment vertical="center"/>
    </xf>
    <xf numFmtId="165" fontId="78" fillId="0" borderId="0" xfId="20" applyFont="1" applyFill="1" applyAlignment="1">
      <alignment horizontal="center" vertical="center"/>
    </xf>
    <xf numFmtId="165" fontId="82" fillId="0" borderId="48" xfId="20" applyFont="1" applyFill="1" applyBorder="1" applyAlignment="1">
      <alignment horizontal="center" vertical="center" wrapText="1"/>
    </xf>
    <xf numFmtId="165" fontId="82" fillId="0" borderId="49" xfId="20" applyFont="1" applyFill="1" applyBorder="1" applyAlignment="1">
      <alignment horizontal="center" vertical="center" wrapText="1"/>
    </xf>
    <xf numFmtId="49" fontId="82" fillId="0" borderId="49" xfId="20" applyNumberFormat="1" applyFont="1" applyFill="1" applyBorder="1" applyAlignment="1">
      <alignment horizontal="center" vertical="center" wrapText="1"/>
    </xf>
    <xf numFmtId="165" fontId="82" fillId="0" borderId="50" xfId="20" applyFont="1" applyFill="1" applyBorder="1" applyAlignment="1">
      <alignment horizontal="center" vertical="center" wrapText="1"/>
    </xf>
    <xf numFmtId="165" fontId="83" fillId="0" borderId="50" xfId="20" applyFont="1" applyFill="1" applyBorder="1" applyAlignment="1">
      <alignment horizontal="center" vertical="center" wrapText="1"/>
    </xf>
    <xf numFmtId="165" fontId="83" fillId="0" borderId="51" xfId="20" applyFont="1" applyFill="1" applyBorder="1" applyAlignment="1">
      <alignment horizontal="center" vertical="center" wrapText="1"/>
    </xf>
    <xf numFmtId="165" fontId="84" fillId="0" borderId="0" xfId="20" applyFont="1" applyFill="1" applyAlignment="1">
      <alignment horizontal="center" vertical="center"/>
    </xf>
    <xf numFmtId="165" fontId="84" fillId="0" borderId="49" xfId="20" applyFont="1" applyFill="1" applyBorder="1" applyAlignment="1">
      <alignment horizontal="center" vertical="center"/>
    </xf>
    <xf numFmtId="165" fontId="84" fillId="0" borderId="51" xfId="20" applyFont="1" applyFill="1" applyBorder="1" applyAlignment="1">
      <alignment horizontal="center" vertical="center"/>
    </xf>
    <xf numFmtId="165" fontId="54" fillId="2" borderId="48" xfId="20" applyFont="1" applyFill="1" applyBorder="1" applyAlignment="1">
      <alignment horizontal="center" vertical="center" wrapText="1"/>
    </xf>
    <xf numFmtId="165" fontId="54" fillId="2" borderId="49" xfId="20" applyFont="1" applyFill="1" applyBorder="1" applyAlignment="1">
      <alignment horizontal="center" vertical="center" wrapText="1"/>
    </xf>
    <xf numFmtId="168" fontId="54" fillId="2" borderId="49" xfId="20" applyNumberFormat="1" applyFont="1" applyFill="1" applyBorder="1" applyAlignment="1">
      <alignment vertical="center" wrapText="1"/>
    </xf>
    <xf numFmtId="165" fontId="85" fillId="3" borderId="49" xfId="20" applyFont="1" applyFill="1" applyBorder="1" applyAlignment="1">
      <alignment horizontal="center" vertical="center" wrapText="1"/>
    </xf>
    <xf numFmtId="165" fontId="28" fillId="3" borderId="50" xfId="20" applyFont="1" applyFill="1" applyBorder="1" applyAlignment="1">
      <alignment horizontal="center" vertical="center" wrapText="1"/>
    </xf>
    <xf numFmtId="165" fontId="54" fillId="0" borderId="48" xfId="20" applyFont="1" applyFill="1" applyBorder="1" applyAlignment="1">
      <alignment horizontal="center" vertical="center" wrapText="1"/>
    </xf>
    <xf numFmtId="168" fontId="54" fillId="0" borderId="49" xfId="20" applyNumberFormat="1" applyFont="1" applyFill="1" applyBorder="1" applyAlignment="1">
      <alignment horizontal="center" vertical="center" wrapText="1"/>
    </xf>
    <xf numFmtId="168" fontId="55" fillId="0" borderId="49" xfId="20" applyNumberFormat="1" applyFont="1" applyFill="1" applyBorder="1" applyAlignment="1">
      <alignment vertical="center" wrapText="1"/>
    </xf>
    <xf numFmtId="165" fontId="86" fillId="0" borderId="49" xfId="20" applyFont="1" applyFill="1" applyBorder="1" applyAlignment="1">
      <alignment horizontal="center" vertical="center" wrapText="1"/>
    </xf>
    <xf numFmtId="171" fontId="28" fillId="0" borderId="50" xfId="20" applyNumberFormat="1" applyFont="1" applyFill="1" applyBorder="1" applyAlignment="1">
      <alignment horizontal="right" vertical="center" wrapText="1"/>
    </xf>
    <xf numFmtId="165" fontId="28" fillId="0" borderId="48" xfId="20" applyFont="1" applyFill="1" applyBorder="1" applyAlignment="1">
      <alignment horizontal="center" vertical="center" wrapText="1"/>
    </xf>
    <xf numFmtId="49" fontId="28" fillId="0" borderId="49" xfId="20" applyNumberFormat="1" applyFont="1" applyFill="1" applyBorder="1" applyAlignment="1">
      <alignment horizontal="left" vertical="center" wrapText="1"/>
    </xf>
    <xf numFmtId="165" fontId="28" fillId="0" borderId="49" xfId="20" applyFont="1" applyFill="1" applyBorder="1" applyAlignment="1">
      <alignment horizontal="center" vertical="center" wrapText="1"/>
    </xf>
    <xf numFmtId="168" fontId="28" fillId="0" borderId="50" xfId="20" applyNumberFormat="1" applyFont="1" applyFill="1" applyBorder="1" applyAlignment="1">
      <alignment horizontal="right" vertical="center" wrapText="1"/>
    </xf>
    <xf numFmtId="165" fontId="54" fillId="3" borderId="48" xfId="20" applyFont="1" applyFill="1" applyBorder="1" applyAlignment="1">
      <alignment horizontal="center" vertical="center" wrapText="1"/>
    </xf>
    <xf numFmtId="165" fontId="54" fillId="3" borderId="49" xfId="20" applyFont="1" applyFill="1" applyBorder="1" applyAlignment="1">
      <alignment horizontal="center" vertical="center" wrapText="1"/>
    </xf>
    <xf numFmtId="49" fontId="87" fillId="3" borderId="49" xfId="20" applyNumberFormat="1" applyFont="1" applyFill="1" applyBorder="1" applyAlignment="1">
      <alignment horizontal="left" vertical="center" wrapText="1"/>
    </xf>
    <xf numFmtId="166" fontId="28" fillId="3" borderId="50" xfId="20" applyNumberFormat="1" applyFont="1" applyFill="1" applyBorder="1" applyAlignment="1">
      <alignment horizontal="center" vertical="center" wrapText="1"/>
    </xf>
    <xf numFmtId="4" fontId="54" fillId="3" borderId="51" xfId="20" applyNumberFormat="1" applyFont="1" applyFill="1" applyBorder="1" applyAlignment="1">
      <alignment horizontal="right" vertical="center" wrapText="1"/>
    </xf>
    <xf numFmtId="165" fontId="0" fillId="0" borderId="52" xfId="20" applyFont="1" applyFill="1" applyBorder="1" applyAlignment="1">
      <alignment horizontal="center" vertical="center" wrapText="1"/>
    </xf>
    <xf numFmtId="49" fontId="0" fillId="0" borderId="49" xfId="20" applyNumberFormat="1" applyFont="1" applyFill="1" applyBorder="1" applyAlignment="1">
      <alignment horizontal="left" vertical="center" wrapText="1"/>
    </xf>
    <xf numFmtId="165" fontId="0" fillId="0" borderId="49" xfId="20" applyFont="1" applyFill="1" applyBorder="1" applyAlignment="1">
      <alignment horizontal="center" vertical="center" wrapText="1"/>
    </xf>
    <xf numFmtId="167" fontId="28" fillId="0" borderId="50" xfId="20" applyNumberFormat="1" applyFont="1" applyFill="1" applyBorder="1" applyAlignment="1">
      <alignment horizontal="right" vertical="center" wrapText="1"/>
    </xf>
    <xf numFmtId="4" fontId="88" fillId="0" borderId="49" xfId="20" applyNumberFormat="1" applyFont="1" applyFill="1" applyBorder="1" applyAlignment="1">
      <alignment vertical="center"/>
    </xf>
    <xf numFmtId="4" fontId="88" fillId="0" borderId="51" xfId="20" applyNumberFormat="1" applyFont="1" applyFill="1" applyBorder="1" applyAlignment="1">
      <alignment vertical="center"/>
    </xf>
    <xf numFmtId="165" fontId="0" fillId="0" borderId="48" xfId="20" applyFont="1" applyFill="1" applyBorder="1" applyAlignment="1">
      <alignment horizontal="center" vertical="center" wrapText="1"/>
    </xf>
    <xf numFmtId="165" fontId="28" fillId="0" borderId="53" xfId="20" applyFont="1" applyFill="1" applyBorder="1" applyAlignment="1">
      <alignment horizontal="center" vertical="center" wrapText="1"/>
    </xf>
    <xf numFmtId="4" fontId="28" fillId="3" borderId="50" xfId="20" applyNumberFormat="1" applyFont="1" applyFill="1" applyBorder="1" applyAlignment="1">
      <alignment horizontal="center" vertical="center" wrapText="1"/>
    </xf>
    <xf numFmtId="4" fontId="88" fillId="3" borderId="50" xfId="20" applyNumberFormat="1" applyFont="1" applyFill="1" applyBorder="1" applyAlignment="1">
      <alignment horizontal="center" vertical="center" wrapText="1"/>
    </xf>
    <xf numFmtId="4" fontId="89" fillId="3" borderId="51" xfId="20" applyNumberFormat="1" applyFont="1" applyFill="1" applyBorder="1" applyAlignment="1">
      <alignment horizontal="right" vertical="center" wrapText="1"/>
    </xf>
    <xf numFmtId="165" fontId="28" fillId="0" borderId="52" xfId="20" applyFont="1" applyFill="1" applyBorder="1" applyAlignment="1">
      <alignment horizontal="center" vertical="center" wrapText="1"/>
    </xf>
    <xf numFmtId="168" fontId="54" fillId="0" borderId="54" xfId="20" applyNumberFormat="1" applyFont="1" applyFill="1" applyBorder="1" applyAlignment="1">
      <alignment horizontal="center" vertical="center" wrapText="1"/>
    </xf>
    <xf numFmtId="165" fontId="28" fillId="0" borderId="55" xfId="20" applyFont="1" applyFill="1" applyBorder="1" applyAlignment="1">
      <alignment horizontal="center" vertical="center" wrapText="1"/>
    </xf>
    <xf numFmtId="49" fontId="90" fillId="0" borderId="53" xfId="20" applyNumberFormat="1" applyFont="1" applyFill="1" applyBorder="1" applyAlignment="1">
      <alignment horizontal="left" vertical="center" wrapText="1"/>
    </xf>
    <xf numFmtId="165" fontId="90" fillId="0" borderId="53" xfId="20" applyFont="1" applyFill="1" applyBorder="1" applyAlignment="1">
      <alignment horizontal="center" vertical="center" wrapText="1"/>
    </xf>
    <xf numFmtId="167" fontId="90" fillId="0" borderId="56" xfId="20" applyNumberFormat="1" applyFont="1" applyFill="1" applyBorder="1" applyAlignment="1">
      <alignment horizontal="right" vertical="center" wrapText="1"/>
    </xf>
    <xf numFmtId="165" fontId="0" fillId="0" borderId="55" xfId="20" applyFont="1" applyFill="1" applyBorder="1" applyAlignment="1">
      <alignment horizontal="center" vertical="center" wrapText="1"/>
    </xf>
    <xf numFmtId="49" fontId="0" fillId="0" borderId="57" xfId="20" applyNumberFormat="1" applyFont="1" applyFill="1" applyBorder="1" applyAlignment="1">
      <alignment horizontal="left" vertical="center" wrapText="1"/>
    </xf>
    <xf numFmtId="167" fontId="28" fillId="0" borderId="57" xfId="20" applyNumberFormat="1" applyFont="1" applyFill="1" applyBorder="1" applyAlignment="1">
      <alignment horizontal="right" vertical="center" wrapText="1"/>
    </xf>
    <xf numFmtId="49" fontId="87" fillId="3" borderId="53" xfId="20" applyNumberFormat="1" applyFont="1" applyFill="1" applyBorder="1" applyAlignment="1">
      <alignment horizontal="left" vertical="center" wrapText="1"/>
    </xf>
    <xf numFmtId="49" fontId="0" fillId="0" borderId="58" xfId="20" applyNumberFormat="1" applyFont="1" applyFill="1" applyBorder="1" applyAlignment="1">
      <alignment horizontal="left" vertical="center" wrapText="1"/>
    </xf>
    <xf numFmtId="164" fontId="28" fillId="0" borderId="25" xfId="20" applyNumberFormat="1" applyFont="1" applyFill="1" applyBorder="1" applyAlignment="1">
      <alignment horizontal="right" vertical="center" wrapText="1"/>
    </xf>
    <xf numFmtId="4" fontId="88" fillId="0" borderId="25" xfId="20" applyNumberFormat="1" applyFont="1" applyFill="1" applyBorder="1" applyAlignment="1">
      <alignment vertical="center"/>
    </xf>
    <xf numFmtId="165" fontId="0" fillId="0" borderId="59" xfId="20" applyFont="1" applyFill="1" applyBorder="1" applyAlignment="1">
      <alignment horizontal="center" vertical="center" wrapText="1"/>
    </xf>
    <xf numFmtId="49" fontId="0" fillId="0" borderId="1" xfId="20" applyNumberFormat="1" applyFont="1" applyFill="1" applyBorder="1" applyAlignment="1">
      <alignment horizontal="left" vertical="center" wrapText="1"/>
    </xf>
    <xf numFmtId="164" fontId="28" fillId="0" borderId="1" xfId="20" applyNumberFormat="1" applyFont="1" applyFill="1" applyBorder="1" applyAlignment="1">
      <alignment horizontal="right" vertical="center" wrapText="1"/>
    </xf>
    <xf numFmtId="49" fontId="0" fillId="0" borderId="60" xfId="20" applyNumberFormat="1" applyFont="1" applyFill="1" applyBorder="1" applyAlignment="1">
      <alignment horizontal="left" vertical="center" wrapText="1"/>
    </xf>
    <xf numFmtId="167" fontId="28" fillId="0" borderId="1" xfId="20" applyNumberFormat="1" applyFont="1" applyFill="1" applyBorder="1" applyAlignment="1">
      <alignment horizontal="right" vertical="center" wrapText="1"/>
    </xf>
    <xf numFmtId="49" fontId="28" fillId="0" borderId="60" xfId="20" applyNumberFormat="1" applyFont="1" applyFill="1" applyBorder="1" applyAlignment="1">
      <alignment horizontal="left" vertical="center" wrapText="1"/>
    </xf>
    <xf numFmtId="49" fontId="28" fillId="0" borderId="61" xfId="20" applyNumberFormat="1" applyFont="1" applyFill="1" applyBorder="1" applyAlignment="1">
      <alignment horizontal="left" vertical="center" wrapText="1"/>
    </xf>
    <xf numFmtId="165" fontId="28" fillId="0" borderId="62" xfId="20" applyFont="1" applyFill="1" applyBorder="1" applyAlignment="1">
      <alignment horizontal="center" vertical="center" wrapText="1"/>
    </xf>
    <xf numFmtId="167" fontId="28" fillId="0" borderId="63" xfId="20" applyNumberFormat="1" applyFont="1" applyFill="1" applyBorder="1" applyAlignment="1">
      <alignment horizontal="right" vertical="center" wrapText="1"/>
    </xf>
    <xf numFmtId="165" fontId="28" fillId="0" borderId="58" xfId="20" applyFont="1" applyFill="1" applyBorder="1" applyAlignment="1">
      <alignment horizontal="center" vertical="center" wrapText="1"/>
    </xf>
    <xf numFmtId="167" fontId="28" fillId="0" borderId="25" xfId="20" applyNumberFormat="1" applyFont="1" applyFill="1" applyBorder="1" applyAlignment="1">
      <alignment horizontal="right" vertical="center" wrapText="1"/>
    </xf>
    <xf numFmtId="165" fontId="28" fillId="0" borderId="54" xfId="20" applyFont="1" applyFill="1" applyBorder="1" applyAlignment="1">
      <alignment horizontal="center" vertical="center" wrapText="1"/>
    </xf>
    <xf numFmtId="167" fontId="28" fillId="0" borderId="56" xfId="20" applyNumberFormat="1" applyFont="1" applyFill="1" applyBorder="1" applyAlignment="1">
      <alignment horizontal="right" vertical="center" wrapText="1"/>
    </xf>
    <xf numFmtId="49" fontId="0" fillId="0" borderId="54" xfId="20" applyNumberFormat="1" applyFont="1" applyFill="1" applyBorder="1" applyAlignment="1">
      <alignment horizontal="left" vertical="center" wrapText="1"/>
    </xf>
    <xf numFmtId="165" fontId="54" fillId="3" borderId="59" xfId="20" applyFont="1" applyFill="1" applyBorder="1" applyAlignment="1">
      <alignment horizontal="center" vertical="center" wrapText="1"/>
    </xf>
    <xf numFmtId="165" fontId="54" fillId="3" borderId="25" xfId="20" applyFont="1" applyFill="1" applyBorder="1" applyAlignment="1">
      <alignment horizontal="center" vertical="center" wrapText="1"/>
    </xf>
    <xf numFmtId="49" fontId="87" fillId="3" borderId="25" xfId="20" applyNumberFormat="1" applyFont="1" applyFill="1" applyBorder="1" applyAlignment="1">
      <alignment horizontal="left" vertical="center" wrapText="1"/>
    </xf>
    <xf numFmtId="165" fontId="85" fillId="3" borderId="25" xfId="20" applyFont="1" applyFill="1" applyBorder="1" applyAlignment="1">
      <alignment horizontal="center" vertical="center" wrapText="1"/>
    </xf>
    <xf numFmtId="167" fontId="54" fillId="3" borderId="25" xfId="20" applyNumberFormat="1" applyFont="1" applyFill="1" applyBorder="1" applyAlignment="1">
      <alignment horizontal="center" vertical="center" wrapText="1"/>
    </xf>
    <xf numFmtId="4" fontId="88" fillId="3" borderId="64" xfId="20" applyNumberFormat="1" applyFont="1" applyFill="1" applyBorder="1" applyAlignment="1">
      <alignment horizontal="center" vertical="center" wrapText="1"/>
    </xf>
    <xf numFmtId="4" fontId="89" fillId="3" borderId="65" xfId="20" applyNumberFormat="1" applyFont="1" applyFill="1" applyBorder="1" applyAlignment="1">
      <alignment horizontal="right" vertical="center" wrapText="1"/>
    </xf>
    <xf numFmtId="165" fontId="90" fillId="0" borderId="59" xfId="20" applyFont="1" applyFill="1" applyBorder="1" applyAlignment="1">
      <alignment horizontal="center" vertical="center" wrapText="1"/>
    </xf>
    <xf numFmtId="165" fontId="90" fillId="0" borderId="1" xfId="20" applyFont="1" applyFill="1" applyBorder="1" applyAlignment="1">
      <alignment horizontal="center" vertical="center" wrapText="1"/>
    </xf>
    <xf numFmtId="165" fontId="2" fillId="0" borderId="1" xfId="20" applyFont="1" applyFill="1" applyBorder="1" applyAlignment="1">
      <alignment vertical="center" wrapText="1"/>
    </xf>
    <xf numFmtId="167" fontId="43" fillId="0" borderId="1" xfId="20" applyNumberFormat="1" applyFont="1" applyFill="1" applyBorder="1" applyAlignment="1">
      <alignment horizontal="right" vertical="center" wrapText="1"/>
    </xf>
    <xf numFmtId="4" fontId="2" fillId="0" borderId="1" xfId="20" applyNumberFormat="1" applyFont="1" applyFill="1" applyBorder="1" applyAlignment="1">
      <alignment horizontal="right" vertical="center"/>
    </xf>
    <xf numFmtId="49" fontId="90" fillId="0" borderId="1" xfId="20" applyNumberFormat="1" applyFont="1" applyFill="1" applyBorder="1" applyAlignment="1">
      <alignment horizontal="left" vertical="center" wrapText="1"/>
    </xf>
    <xf numFmtId="4" fontId="43" fillId="0" borderId="1" xfId="20" applyNumberFormat="1" applyFont="1" applyFill="1" applyBorder="1" applyAlignment="1">
      <alignment horizontal="right" vertical="center" wrapText="1"/>
    </xf>
    <xf numFmtId="168" fontId="90" fillId="0" borderId="1" xfId="20" applyNumberFormat="1" applyFont="1" applyFill="1" applyBorder="1" applyAlignment="1">
      <alignment vertical="center" wrapText="1"/>
    </xf>
    <xf numFmtId="49" fontId="90" fillId="0" borderId="49" xfId="20" applyNumberFormat="1" applyFont="1" applyFill="1" applyBorder="1" applyAlignment="1">
      <alignment horizontal="left" vertical="center" wrapText="1"/>
    </xf>
    <xf numFmtId="165" fontId="90" fillId="0" borderId="49" xfId="20" applyFont="1" applyFill="1" applyBorder="1" applyAlignment="1">
      <alignment horizontal="center" vertical="center" wrapText="1"/>
    </xf>
    <xf numFmtId="167" fontId="43" fillId="0" borderId="49" xfId="20" applyNumberFormat="1" applyFont="1" applyFill="1" applyBorder="1" applyAlignment="1">
      <alignment horizontal="right" vertical="center" wrapText="1"/>
    </xf>
    <xf numFmtId="165" fontId="54" fillId="3" borderId="66" xfId="20" applyFont="1" applyFill="1" applyBorder="1" applyAlignment="1">
      <alignment horizontal="center" vertical="center" wrapText="1"/>
    </xf>
    <xf numFmtId="165" fontId="54" fillId="3" borderId="67" xfId="20" applyFont="1" applyFill="1" applyBorder="1" applyAlignment="1">
      <alignment horizontal="center" vertical="center" wrapText="1"/>
    </xf>
    <xf numFmtId="49" fontId="87" fillId="3" borderId="67" xfId="20" applyNumberFormat="1" applyFont="1" applyFill="1" applyBorder="1" applyAlignment="1">
      <alignment horizontal="left" vertical="center" wrapText="1"/>
    </xf>
    <xf numFmtId="165" fontId="85" fillId="3" borderId="67" xfId="20" applyFont="1" applyFill="1" applyBorder="1" applyAlignment="1">
      <alignment horizontal="center" vertical="center" wrapText="1"/>
    </xf>
    <xf numFmtId="167" fontId="54" fillId="3" borderId="67" xfId="20" applyNumberFormat="1" applyFont="1" applyFill="1" applyBorder="1" applyAlignment="1">
      <alignment horizontal="center" vertical="center" wrapText="1"/>
    </xf>
    <xf numFmtId="4" fontId="88" fillId="3" borderId="0" xfId="20" applyNumberFormat="1" applyFont="1" applyFill="1" applyBorder="1" applyAlignment="1">
      <alignment horizontal="center" vertical="center" wrapText="1"/>
    </xf>
    <xf numFmtId="4" fontId="89" fillId="3" borderId="68" xfId="20" applyNumberFormat="1" applyFont="1" applyFill="1" applyBorder="1" applyAlignment="1">
      <alignment horizontal="right" vertical="center" wrapText="1"/>
    </xf>
    <xf numFmtId="0" fontId="90" fillId="0" borderId="1" xfId="20" applyNumberFormat="1" applyFont="1" applyFill="1" applyBorder="1" applyAlignment="1">
      <alignment horizontal="left" vertical="center" wrapText="1"/>
    </xf>
    <xf numFmtId="165" fontId="90" fillId="0" borderId="69" xfId="20" applyFont="1" applyFill="1" applyBorder="1" applyAlignment="1">
      <alignment horizontal="center" vertical="center" wrapText="1"/>
    </xf>
    <xf numFmtId="165" fontId="90" fillId="0" borderId="25" xfId="20" applyFont="1" applyFill="1" applyBorder="1" applyAlignment="1">
      <alignment horizontal="center" vertical="center" wrapText="1"/>
    </xf>
    <xf numFmtId="0" fontId="90" fillId="0" borderId="25" xfId="20" applyNumberFormat="1" applyFont="1" applyFill="1" applyBorder="1" applyAlignment="1">
      <alignment horizontal="left" vertical="center" wrapText="1"/>
    </xf>
    <xf numFmtId="165" fontId="90" fillId="0" borderId="58" xfId="20" applyFont="1" applyFill="1" applyBorder="1" applyAlignment="1">
      <alignment horizontal="center" vertical="center" wrapText="1"/>
    </xf>
    <xf numFmtId="167" fontId="43" fillId="0" borderId="25" xfId="20" applyNumberFormat="1" applyFont="1" applyFill="1" applyBorder="1" applyAlignment="1">
      <alignment horizontal="right" vertical="center" wrapText="1"/>
    </xf>
    <xf numFmtId="4" fontId="2" fillId="0" borderId="25" xfId="20" applyNumberFormat="1" applyFont="1" applyFill="1" applyBorder="1" applyAlignment="1">
      <alignment horizontal="right" vertical="center"/>
    </xf>
    <xf numFmtId="165" fontId="90" fillId="0" borderId="70" xfId="20" applyFont="1" applyFill="1" applyBorder="1" applyAlignment="1">
      <alignment horizontal="center" vertical="center" wrapText="1"/>
    </xf>
    <xf numFmtId="165" fontId="90" fillId="0" borderId="71" xfId="20" applyFont="1" applyFill="1" applyBorder="1" applyAlignment="1">
      <alignment horizontal="center" vertical="center" wrapText="1"/>
    </xf>
    <xf numFmtId="0" fontId="90" fillId="0" borderId="71" xfId="20" applyNumberFormat="1" applyFont="1" applyFill="1" applyBorder="1" applyAlignment="1">
      <alignment horizontal="left" vertical="center" wrapText="1"/>
    </xf>
    <xf numFmtId="165" fontId="0" fillId="0" borderId="72" xfId="20" applyFont="1" applyFill="1" applyBorder="1" applyAlignment="1">
      <alignment horizontal="center" vertical="center" wrapText="1"/>
    </xf>
    <xf numFmtId="167" fontId="43" fillId="0" borderId="71" xfId="20" applyNumberFormat="1" applyFont="1" applyFill="1" applyBorder="1" applyAlignment="1">
      <alignment horizontal="right" vertical="center" wrapText="1"/>
    </xf>
    <xf numFmtId="4" fontId="2" fillId="0" borderId="71" xfId="20" applyNumberFormat="1" applyFont="1" applyFill="1" applyBorder="1" applyAlignment="1">
      <alignment horizontal="right" vertical="center"/>
    </xf>
    <xf numFmtId="165" fontId="91" fillId="0" borderId="0" xfId="20" applyFont="1" applyFill="1" applyAlignment="1">
      <alignment horizontal="center" vertical="center" wrapText="1"/>
    </xf>
    <xf numFmtId="165" fontId="92" fillId="0" borderId="0" xfId="20" applyFont="1" applyFill="1" applyAlignment="1">
      <alignment horizontal="center" vertical="center" wrapText="1"/>
    </xf>
    <xf numFmtId="165" fontId="93" fillId="0" borderId="0" xfId="20" applyFont="1" applyFill="1" applyAlignment="1">
      <alignment horizontal="left" vertical="center" wrapText="1"/>
    </xf>
    <xf numFmtId="167" fontId="92" fillId="0" borderId="0" xfId="20" applyNumberFormat="1" applyFont="1" applyFill="1" applyAlignment="1">
      <alignment horizontal="center" vertical="center" wrapText="1"/>
    </xf>
    <xf numFmtId="165" fontId="94" fillId="0" borderId="0" xfId="20" applyFont="1" applyFill="1" applyAlignment="1">
      <alignment horizontal="center" vertical="center" wrapText="1"/>
    </xf>
    <xf numFmtId="165" fontId="92" fillId="0" borderId="0" xfId="20" applyFont="1" applyFill="1" applyAlignment="1">
      <alignment horizontal="center" vertical="center"/>
    </xf>
    <xf numFmtId="49" fontId="93" fillId="0" borderId="0" xfId="20" applyNumberFormat="1" applyFont="1" applyFill="1" applyAlignment="1">
      <alignment horizontal="left" vertical="center" wrapText="1"/>
    </xf>
    <xf numFmtId="4" fontId="89" fillId="0" borderId="73" xfId="20" applyNumberFormat="1" applyFont="1" applyFill="1" applyBorder="1" applyAlignment="1">
      <alignment vertical="center"/>
    </xf>
    <xf numFmtId="165" fontId="93" fillId="0" borderId="0" xfId="20" applyFont="1" applyFill="1" applyAlignment="1">
      <alignment horizontal="center" vertical="center"/>
    </xf>
    <xf numFmtId="167" fontId="93" fillId="0" borderId="0" xfId="20" applyNumberFormat="1" applyFont="1" applyFill="1" applyAlignment="1">
      <alignment horizontal="center" vertical="center"/>
    </xf>
    <xf numFmtId="49" fontId="95" fillId="0" borderId="0" xfId="20" applyNumberFormat="1" applyFont="1" applyFill="1" applyAlignment="1">
      <alignment horizontal="left" vertical="center" wrapText="1"/>
    </xf>
    <xf numFmtId="165" fontId="96" fillId="0" borderId="0" xfId="20" applyFont="1" applyFill="1" applyAlignment="1">
      <alignment horizontal="center" vertical="center"/>
    </xf>
    <xf numFmtId="49" fontId="97" fillId="0" borderId="0" xfId="20" applyNumberFormat="1" applyFont="1" applyFill="1" applyAlignment="1">
      <alignment horizontal="left" vertical="center"/>
    </xf>
    <xf numFmtId="49" fontId="98" fillId="0" borderId="0" xfId="20" applyNumberFormat="1" applyFont="1" applyFill="1" applyAlignment="1">
      <alignment horizontal="left" vertical="center" wrapText="1"/>
    </xf>
    <xf numFmtId="49" fontId="93" fillId="0" borderId="0" xfId="20" applyNumberFormat="1" applyFont="1" applyFill="1" applyAlignment="1">
      <alignment horizontal="center" vertical="center" wrapText="1"/>
    </xf>
    <xf numFmtId="49" fontId="97" fillId="0" borderId="0" xfId="20" applyNumberFormat="1" applyFont="1" applyFill="1" applyAlignment="1">
      <alignment horizontal="left" vertical="center" wrapText="1"/>
    </xf>
    <xf numFmtId="165" fontId="97" fillId="0" borderId="0" xfId="20" applyFont="1" applyFill="1" applyAlignment="1">
      <alignment horizontal="center" vertical="center"/>
    </xf>
    <xf numFmtId="49" fontId="99" fillId="0" borderId="0" xfId="20" applyNumberFormat="1" applyFont="1" applyFill="1" applyAlignment="1">
      <alignment horizontal="left" vertical="center" wrapText="1"/>
    </xf>
    <xf numFmtId="49" fontId="93" fillId="0" borderId="0" xfId="20" applyNumberFormat="1" applyFont="1" applyFill="1" applyAlignment="1" applyProtection="1">
      <alignment horizontal="center" vertical="center" wrapText="1"/>
      <protection locked="0"/>
    </xf>
    <xf numFmtId="165" fontId="97" fillId="0" borderId="0" xfId="20" applyFont="1" applyFill="1" applyAlignment="1">
      <alignment horizontal="center" vertical="center" wrapText="1"/>
    </xf>
    <xf numFmtId="165" fontId="97" fillId="0" borderId="0" xfId="20" applyFont="1" applyFill="1" applyAlignment="1" applyProtection="1">
      <alignment vertical="center" wrapText="1"/>
      <protection locked="0"/>
    </xf>
    <xf numFmtId="165" fontId="93" fillId="0" borderId="0" xfId="20" applyFont="1" applyFill="1" applyAlignment="1" applyProtection="1">
      <alignment vertical="center" wrapText="1"/>
      <protection locked="0"/>
    </xf>
    <xf numFmtId="165" fontId="97" fillId="0" borderId="0" xfId="20" applyFont="1" applyFill="1" applyAlignment="1" applyProtection="1">
      <alignment horizontal="center" vertical="center" wrapText="1"/>
      <protection locked="0"/>
    </xf>
    <xf numFmtId="49" fontId="93" fillId="0" borderId="0" xfId="20" applyNumberFormat="1" applyFont="1" applyFill="1" applyAlignment="1" applyProtection="1">
      <alignment vertical="center" wrapText="1"/>
      <protection locked="0"/>
    </xf>
    <xf numFmtId="165" fontId="100" fillId="0" borderId="0" xfId="20" applyFont="1" applyFill="1" applyAlignment="1">
      <alignment horizontal="center" vertical="center"/>
    </xf>
    <xf numFmtId="49" fontId="97" fillId="0" borderId="0" xfId="20" applyNumberFormat="1" applyFont="1" applyFill="1" applyAlignment="1">
      <alignment horizontal="left" vertical="center" wrapText="1" shrinkToFit="1"/>
    </xf>
    <xf numFmtId="49" fontId="93" fillId="0" borderId="0" xfId="20" applyNumberFormat="1" applyFont="1" applyFill="1" applyAlignment="1">
      <alignment horizontal="left" vertical="center" wrapText="1" shrinkToFit="1"/>
    </xf>
    <xf numFmtId="165" fontId="101" fillId="0" borderId="0" xfId="20" applyFont="1" applyFill="1" applyAlignment="1">
      <alignment horizontal="center" vertical="center"/>
    </xf>
    <xf numFmtId="165" fontId="93" fillId="0" borderId="0" xfId="20" applyFont="1" applyFill="1" applyAlignment="1">
      <alignment vertical="center" wrapText="1"/>
    </xf>
    <xf numFmtId="165" fontId="97" fillId="0" borderId="0" xfId="20" applyFont="1" applyFill="1" applyAlignment="1">
      <alignment vertical="center" wrapText="1"/>
    </xf>
    <xf numFmtId="165" fontId="102" fillId="0" borderId="0" xfId="20" applyFont="1" applyFill="1" applyAlignment="1">
      <alignment horizontal="left" vertical="center"/>
    </xf>
    <xf numFmtId="165" fontId="99" fillId="0" borderId="0" xfId="20" applyFont="1" applyFill="1" applyAlignment="1">
      <alignment horizontal="center" vertical="center"/>
    </xf>
    <xf numFmtId="165" fontId="99" fillId="0" borderId="0" xfId="20" applyFont="1" applyFill="1" applyAlignment="1">
      <alignment horizontal="left" vertical="center"/>
    </xf>
    <xf numFmtId="165" fontId="103" fillId="0" borderId="0" xfId="20" applyFont="1" applyFill="1" applyAlignment="1">
      <alignment horizontal="center" vertical="center"/>
    </xf>
    <xf numFmtId="165" fontId="103" fillId="0" borderId="0" xfId="20" applyFont="1" applyFill="1" applyAlignment="1">
      <alignment horizontal="left" vertical="center"/>
    </xf>
    <xf numFmtId="165" fontId="104" fillId="0" borderId="0" xfId="20" applyFont="1" applyFill="1" applyAlignment="1">
      <alignment vertical="center"/>
    </xf>
    <xf numFmtId="165" fontId="76" fillId="0" borderId="0" xfId="20" applyFont="1" applyFill="1" applyAlignment="1">
      <alignment horizontal="left" vertical="center"/>
    </xf>
    <xf numFmtId="165" fontId="105" fillId="0" borderId="0" xfId="20" applyFont="1" applyFill="1" applyAlignment="1">
      <alignment horizontal="center" vertical="center"/>
    </xf>
    <xf numFmtId="165" fontId="104" fillId="0" borderId="0" xfId="20" applyFont="1" applyFill="1" applyAlignment="1">
      <alignment horizontal="center" vertical="center"/>
    </xf>
    <xf numFmtId="0" fontId="1" fillId="0" borderId="0" xfId="22">
      <alignment/>
      <protection/>
    </xf>
    <xf numFmtId="0" fontId="1" fillId="0" borderId="0" xfId="22" applyNumberFormat="1" applyAlignment="1">
      <alignment vertical="center"/>
      <protection/>
    </xf>
    <xf numFmtId="0" fontId="108" fillId="0" borderId="56" xfId="22" applyNumberFormat="1" applyFont="1" applyBorder="1" applyAlignment="1">
      <alignment horizontal="center" vertical="center" wrapText="1"/>
      <protection/>
    </xf>
    <xf numFmtId="0" fontId="108" fillId="0" borderId="50" xfId="22" applyNumberFormat="1" applyFont="1" applyBorder="1" applyAlignment="1">
      <alignment horizontal="center" vertical="center" wrapText="1"/>
      <protection/>
    </xf>
    <xf numFmtId="0" fontId="108" fillId="0" borderId="0" xfId="22" applyNumberFormat="1" applyFont="1" applyAlignment="1">
      <alignment vertical="top" wrapText="1"/>
      <protection/>
    </xf>
    <xf numFmtId="0" fontId="108" fillId="0" borderId="49" xfId="22" applyNumberFormat="1" applyFont="1" applyFill="1" applyBorder="1" applyAlignment="1">
      <alignment horizontal="center" vertical="center" wrapText="1"/>
      <protection/>
    </xf>
    <xf numFmtId="0" fontId="108" fillId="0" borderId="50" xfId="22" applyNumberFormat="1" applyFont="1" applyFill="1" applyBorder="1" applyAlignment="1">
      <alignment horizontal="center" vertical="center" wrapText="1"/>
      <protection/>
    </xf>
    <xf numFmtId="0" fontId="108" fillId="0" borderId="1" xfId="22" applyNumberFormat="1" applyFont="1" applyFill="1" applyBorder="1" applyAlignment="1">
      <alignment horizontal="center" vertical="center" wrapText="1"/>
      <protection/>
    </xf>
    <xf numFmtId="0" fontId="108" fillId="0" borderId="1" xfId="22" applyNumberFormat="1" applyFont="1" applyFill="1" applyBorder="1" applyAlignment="1">
      <alignment horizontal="center" vertical="center"/>
      <protection/>
    </xf>
    <xf numFmtId="0" fontId="110" fillId="0" borderId="53" xfId="22" applyNumberFormat="1" applyFont="1" applyFill="1" applyBorder="1" applyAlignment="1">
      <alignment horizontal="center" vertical="center" wrapText="1"/>
      <protection/>
    </xf>
    <xf numFmtId="0" fontId="110" fillId="0" borderId="56" xfId="22" applyNumberFormat="1" applyFont="1" applyFill="1" applyBorder="1" applyAlignment="1">
      <alignment horizontal="center" vertical="center" wrapText="1"/>
      <protection/>
    </xf>
    <xf numFmtId="0" fontId="110" fillId="0" borderId="25" xfId="22" applyNumberFormat="1" applyFont="1" applyFill="1" applyBorder="1" applyAlignment="1">
      <alignment horizontal="center" vertical="center" wrapText="1"/>
      <protection/>
    </xf>
    <xf numFmtId="0" fontId="108" fillId="0" borderId="25" xfId="22" applyNumberFormat="1" applyFont="1" applyFill="1" applyBorder="1" applyAlignment="1">
      <alignment horizontal="center" vertical="center"/>
      <protection/>
    </xf>
    <xf numFmtId="0" fontId="108" fillId="0" borderId="63" xfId="22" applyNumberFormat="1" applyFont="1" applyBorder="1" applyAlignment="1">
      <alignment horizontal="center" vertical="center" wrapText="1"/>
      <protection/>
    </xf>
    <xf numFmtId="4" fontId="1" fillId="0" borderId="0" xfId="22" applyNumberFormat="1">
      <alignment/>
      <protection/>
    </xf>
    <xf numFmtId="4" fontId="108" fillId="0" borderId="1" xfId="22" applyNumberFormat="1" applyFont="1" applyBorder="1" applyAlignment="1">
      <alignment horizontal="right" vertical="center" wrapText="1"/>
      <protection/>
    </xf>
    <xf numFmtId="4" fontId="108" fillId="0" borderId="1" xfId="22" applyNumberFormat="1" applyFont="1" applyBorder="1" applyAlignment="1">
      <alignment horizontal="right" vertical="center"/>
      <protection/>
    </xf>
    <xf numFmtId="0" fontId="108" fillId="0" borderId="56" xfId="22" applyNumberFormat="1" applyFont="1" applyBorder="1" applyAlignment="1">
      <alignment horizontal="left" vertical="center" wrapText="1"/>
      <protection/>
    </xf>
    <xf numFmtId="4" fontId="108" fillId="0" borderId="63" xfId="22" applyNumberFormat="1" applyFont="1" applyBorder="1" applyAlignment="1">
      <alignment horizontal="right" vertical="center" wrapText="1"/>
      <protection/>
    </xf>
    <xf numFmtId="4" fontId="108" fillId="0" borderId="56" xfId="22" applyNumberFormat="1" applyFont="1" applyBorder="1" applyAlignment="1">
      <alignment horizontal="right" vertical="center" wrapText="1"/>
      <protection/>
    </xf>
    <xf numFmtId="4" fontId="108" fillId="0" borderId="25" xfId="22" applyNumberFormat="1" applyFont="1" applyBorder="1" applyAlignment="1">
      <alignment horizontal="right" vertical="center"/>
      <protection/>
    </xf>
    <xf numFmtId="0" fontId="108" fillId="0" borderId="1" xfId="22" applyNumberFormat="1" applyFont="1" applyBorder="1" applyAlignment="1">
      <alignment horizontal="center" vertical="center" wrapText="1"/>
      <protection/>
    </xf>
    <xf numFmtId="4" fontId="109" fillId="0" borderId="1" xfId="22" applyNumberFormat="1" applyFont="1" applyBorder="1" applyAlignment="1">
      <alignment horizontal="right" vertical="center"/>
      <protection/>
    </xf>
    <xf numFmtId="4" fontId="109" fillId="0" borderId="1" xfId="22" applyNumberFormat="1" applyFont="1" applyFill="1" applyBorder="1" applyAlignment="1">
      <alignment vertical="center"/>
      <protection/>
    </xf>
    <xf numFmtId="4" fontId="108" fillId="0" borderId="74" xfId="22" applyNumberFormat="1" applyFont="1" applyBorder="1" applyAlignment="1">
      <alignment horizontal="right" vertical="center" wrapText="1"/>
      <protection/>
    </xf>
    <xf numFmtId="0" fontId="108" fillId="0" borderId="1" xfId="22" applyNumberFormat="1" applyFont="1" applyBorder="1" applyAlignment="1">
      <alignment horizontal="left" vertical="center" wrapText="1"/>
      <protection/>
    </xf>
    <xf numFmtId="4" fontId="108" fillId="0" borderId="50" xfId="22" applyNumberFormat="1" applyFont="1" applyBorder="1" applyAlignment="1">
      <alignment horizontal="right" vertical="center" wrapText="1"/>
      <protection/>
    </xf>
    <xf numFmtId="0" fontId="108" fillId="0" borderId="63" xfId="22" applyNumberFormat="1" applyFont="1" applyBorder="1" applyAlignment="1">
      <alignment horizontal="left" vertical="center" wrapText="1"/>
      <protection/>
    </xf>
    <xf numFmtId="0" fontId="108" fillId="0" borderId="50" xfId="22" applyNumberFormat="1" applyFont="1" applyBorder="1" applyAlignment="1">
      <alignment horizontal="left" vertical="center" wrapText="1"/>
      <protection/>
    </xf>
    <xf numFmtId="0" fontId="108" fillId="0" borderId="0" xfId="22" applyNumberFormat="1" applyFont="1" applyBorder="1" applyAlignment="1">
      <alignment horizontal="center" vertical="center" wrapText="1"/>
      <protection/>
    </xf>
    <xf numFmtId="0" fontId="108" fillId="0" borderId="64" xfId="22" applyNumberFormat="1" applyFont="1" applyBorder="1" applyAlignment="1">
      <alignment horizontal="center" vertical="center" wrapText="1"/>
      <protection/>
    </xf>
    <xf numFmtId="0" fontId="108" fillId="0" borderId="60" xfId="22" applyNumberFormat="1" applyFont="1" applyBorder="1" applyAlignment="1">
      <alignment horizontal="center" vertical="center" wrapText="1"/>
      <protection/>
    </xf>
    <xf numFmtId="4" fontId="1" fillId="0" borderId="1" xfId="22" applyNumberFormat="1" applyBorder="1">
      <alignment/>
      <protection/>
    </xf>
    <xf numFmtId="0" fontId="108" fillId="0" borderId="25" xfId="22" applyNumberFormat="1" applyFont="1" applyBorder="1" applyAlignment="1">
      <alignment horizontal="center" vertical="center" wrapText="1"/>
      <protection/>
    </xf>
    <xf numFmtId="0" fontId="108" fillId="0" borderId="75" xfId="22" applyNumberFormat="1" applyFont="1" applyBorder="1" applyAlignment="1">
      <alignment horizontal="center" vertical="center" wrapText="1"/>
      <protection/>
    </xf>
    <xf numFmtId="4" fontId="108" fillId="0" borderId="75" xfId="22" applyNumberFormat="1" applyFont="1" applyBorder="1" applyAlignment="1">
      <alignment horizontal="right" vertical="center"/>
      <protection/>
    </xf>
    <xf numFmtId="0" fontId="110" fillId="0" borderId="1" xfId="22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vertical="center" wrapText="1"/>
    </xf>
    <xf numFmtId="0" fontId="1" fillId="0" borderId="0" xfId="23">
      <alignment/>
      <protection/>
    </xf>
    <xf numFmtId="0" fontId="115" fillId="0" borderId="0" xfId="23" applyFont="1">
      <alignment/>
      <protection/>
    </xf>
    <xf numFmtId="4" fontId="1" fillId="0" borderId="0" xfId="23" applyNumberFormat="1">
      <alignment/>
      <protection/>
    </xf>
    <xf numFmtId="0" fontId="1" fillId="0" borderId="0" xfId="23" applyFont="1" applyFill="1" applyBorder="1" applyAlignment="1">
      <alignment horizontal="center" vertical="center" wrapText="1"/>
      <protection/>
    </xf>
    <xf numFmtId="0" fontId="1" fillId="0" borderId="0" xfId="23" applyFont="1" applyFill="1" applyBorder="1" applyAlignment="1">
      <alignment horizontal="right" vertical="center" wrapText="1"/>
      <protection/>
    </xf>
    <xf numFmtId="0" fontId="117" fillId="0" borderId="0" xfId="23" applyFont="1" applyBorder="1" applyAlignment="1">
      <alignment horizontal="left" wrapText="1"/>
      <protection/>
    </xf>
    <xf numFmtId="4" fontId="112" fillId="0" borderId="0" xfId="23" applyNumberFormat="1" applyFont="1" applyBorder="1">
      <alignment/>
      <protection/>
    </xf>
    <xf numFmtId="0" fontId="112" fillId="0" borderId="0" xfId="23" applyFont="1" applyBorder="1" applyAlignment="1">
      <alignment horizontal="left"/>
      <protection/>
    </xf>
    <xf numFmtId="165" fontId="118" fillId="0" borderId="0" xfId="20" applyFont="1" applyFill="1" applyAlignment="1">
      <alignment horizontal="center" vertical="center" wrapText="1"/>
    </xf>
    <xf numFmtId="0" fontId="119" fillId="0" borderId="0" xfId="0" applyFont="1" applyAlignment="1">
      <alignment vertical="center"/>
    </xf>
    <xf numFmtId="0" fontId="112" fillId="0" borderId="1" xfId="23" applyFont="1" applyBorder="1" applyAlignment="1">
      <alignment horizontal="center" vertical="center" wrapText="1"/>
      <protection/>
    </xf>
    <xf numFmtId="0" fontId="112" fillId="4" borderId="1" xfId="23" applyFont="1" applyFill="1" applyBorder="1" applyAlignment="1">
      <alignment horizontal="center" vertical="center" wrapText="1"/>
      <protection/>
    </xf>
    <xf numFmtId="0" fontId="1" fillId="4" borderId="1" xfId="23" applyFont="1" applyFill="1" applyBorder="1" applyAlignment="1">
      <alignment vertical="center"/>
      <protection/>
    </xf>
    <xf numFmtId="0" fontId="112" fillId="4" borderId="1" xfId="23" applyFont="1" applyFill="1" applyBorder="1" applyAlignment="1">
      <alignment horizontal="center" vertical="center" wrapText="1"/>
      <protection/>
    </xf>
    <xf numFmtId="0" fontId="1" fillId="0" borderId="1" xfId="23" applyFont="1" applyFill="1" applyBorder="1" applyAlignment="1">
      <alignment horizontal="center" vertical="center" wrapText="1"/>
      <protection/>
    </xf>
    <xf numFmtId="0" fontId="1" fillId="0" borderId="1" xfId="23" applyFont="1" applyFill="1" applyBorder="1" applyAlignment="1">
      <alignment vertical="center" wrapText="1"/>
      <protection/>
    </xf>
    <xf numFmtId="0" fontId="1" fillId="0" borderId="1" xfId="23" applyFont="1" applyFill="1" applyBorder="1" applyAlignment="1">
      <alignment horizontal="left" vertical="center" wrapText="1"/>
      <protection/>
    </xf>
    <xf numFmtId="172" fontId="1" fillId="0" borderId="1" xfId="23" applyNumberFormat="1" applyFont="1" applyFill="1" applyBorder="1" applyAlignment="1">
      <alignment horizontal="right" vertical="center" wrapText="1"/>
      <protection/>
    </xf>
    <xf numFmtId="2" fontId="1" fillId="0" borderId="1" xfId="23" applyNumberFormat="1" applyFont="1" applyFill="1" applyBorder="1" applyAlignment="1">
      <alignment horizontal="right" vertical="center" wrapText="1"/>
      <protection/>
    </xf>
    <xf numFmtId="4" fontId="1" fillId="0" borderId="1" xfId="23" applyNumberFormat="1" applyFont="1" applyFill="1" applyBorder="1" applyAlignment="1">
      <alignment horizontal="right" vertical="center" wrapText="1"/>
      <protection/>
    </xf>
    <xf numFmtId="4" fontId="1" fillId="0" borderId="1" xfId="23" applyNumberFormat="1" applyFont="1" applyFill="1" applyBorder="1" applyAlignment="1">
      <alignment vertical="center" wrapText="1"/>
      <protection/>
    </xf>
    <xf numFmtId="0" fontId="1" fillId="4" borderId="1" xfId="23" applyFont="1" applyFill="1" applyBorder="1" applyAlignment="1">
      <alignment vertical="center" wrapText="1"/>
      <protection/>
    </xf>
    <xf numFmtId="4" fontId="1" fillId="4" borderId="1" xfId="23" applyNumberFormat="1" applyFont="1" applyFill="1" applyBorder="1" applyAlignment="1">
      <alignment horizontal="right" vertical="center" wrapText="1"/>
      <protection/>
    </xf>
    <xf numFmtId="49" fontId="1" fillId="0" borderId="1" xfId="23" applyNumberFormat="1" applyFont="1" applyFill="1" applyBorder="1" applyAlignment="1">
      <alignment horizontal="center" vertical="center" wrapText="1"/>
      <protection/>
    </xf>
    <xf numFmtId="164" fontId="1" fillId="0" borderId="1" xfId="23" applyNumberFormat="1" applyFont="1" applyFill="1" applyBorder="1" applyAlignment="1">
      <alignment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23" applyFont="1" applyFill="1" applyBorder="1" applyAlignment="1">
      <alignment vertical="center" wrapText="1"/>
      <protection/>
    </xf>
    <xf numFmtId="4" fontId="1" fillId="0" borderId="0" xfId="23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vertical="center" wrapText="1"/>
    </xf>
    <xf numFmtId="0" fontId="1" fillId="0" borderId="0" xfId="23" applyBorder="1" applyAlignment="1">
      <alignment horizontal="center" vertical="center" wrapText="1"/>
      <protection/>
    </xf>
    <xf numFmtId="4" fontId="1" fillId="0" borderId="0" xfId="23" applyNumberFormat="1" applyFont="1" applyBorder="1" applyAlignment="1">
      <alignment horizontal="right" vertical="center" wrapText="1"/>
      <protection/>
    </xf>
    <xf numFmtId="0" fontId="1" fillId="4" borderId="1" xfId="23" applyFill="1" applyBorder="1" applyAlignment="1">
      <alignment vertical="center" wrapText="1"/>
      <protection/>
    </xf>
    <xf numFmtId="0" fontId="1" fillId="0" borderId="1" xfId="23" applyBorder="1" applyAlignment="1">
      <alignment horizontal="center" vertical="center" wrapText="1"/>
      <protection/>
    </xf>
    <xf numFmtId="0" fontId="1" fillId="0" borderId="1" xfId="23" applyFill="1" applyBorder="1" applyAlignment="1">
      <alignment vertical="center" wrapText="1"/>
      <protection/>
    </xf>
    <xf numFmtId="0" fontId="1" fillId="0" borderId="1" xfId="23" applyBorder="1" applyAlignment="1">
      <alignment vertical="center" wrapText="1"/>
      <protection/>
    </xf>
    <xf numFmtId="4" fontId="1" fillId="0" borderId="1" xfId="23" applyNumberFormat="1" applyFont="1" applyBorder="1" applyAlignment="1">
      <alignment vertical="center" wrapText="1"/>
      <protection/>
    </xf>
    <xf numFmtId="4" fontId="1" fillId="0" borderId="1" xfId="23" applyNumberFormat="1" applyFont="1" applyBorder="1" applyAlignment="1">
      <alignment horizontal="right" vertical="center" wrapText="1"/>
      <protection/>
    </xf>
    <xf numFmtId="164" fontId="1" fillId="0" borderId="1" xfId="23" applyNumberFormat="1" applyFont="1" applyBorder="1" applyAlignment="1">
      <alignment vertical="center" wrapText="1"/>
      <protection/>
    </xf>
    <xf numFmtId="0" fontId="1" fillId="0" borderId="1" xfId="23" applyFont="1" applyBorder="1" applyAlignment="1">
      <alignment horizontal="center" vertical="center" wrapText="1"/>
      <protection/>
    </xf>
    <xf numFmtId="0" fontId="1" fillId="0" borderId="1" xfId="23" applyFont="1" applyBorder="1" applyAlignment="1">
      <alignment vertical="center" wrapText="1"/>
      <protection/>
    </xf>
    <xf numFmtId="0" fontId="1" fillId="0" borderId="0" xfId="23" applyFill="1" applyBorder="1" applyAlignment="1">
      <alignment horizontal="center" vertical="center" wrapText="1"/>
      <protection/>
    </xf>
    <xf numFmtId="0" fontId="1" fillId="0" borderId="0" xfId="23" applyBorder="1" applyAlignment="1">
      <alignment horizontal="left" vertical="center" wrapText="1"/>
      <protection/>
    </xf>
    <xf numFmtId="2" fontId="1" fillId="0" borderId="0" xfId="23" applyNumberFormat="1" applyFont="1" applyFill="1" applyBorder="1" applyAlignment="1">
      <alignment horizontal="right" vertical="center" wrapText="1"/>
      <protection/>
    </xf>
    <xf numFmtId="0" fontId="111" fillId="4" borderId="1" xfId="23" applyFont="1" applyFill="1" applyBorder="1" applyAlignment="1">
      <alignment horizontal="center" vertical="center" wrapText="1"/>
      <protection/>
    </xf>
    <xf numFmtId="4" fontId="111" fillId="4" borderId="1" xfId="23" applyNumberFormat="1" applyFont="1" applyFill="1" applyBorder="1" applyAlignment="1">
      <alignment horizontal="center" vertical="center" wrapText="1"/>
      <protection/>
    </xf>
    <xf numFmtId="0" fontId="1" fillId="0" borderId="1" xfId="23" applyFill="1" applyBorder="1" applyAlignment="1">
      <alignment horizontal="center" vertical="center" wrapText="1"/>
      <protection/>
    </xf>
    <xf numFmtId="0" fontId="1" fillId="0" borderId="1" xfId="23" applyFill="1" applyBorder="1" applyAlignment="1">
      <alignment horizontal="left" vertical="center" wrapText="1"/>
      <protection/>
    </xf>
    <xf numFmtId="0" fontId="1" fillId="4" borderId="1" xfId="23" applyFont="1" applyFill="1" applyBorder="1" applyAlignment="1">
      <alignment horizontal="center" vertical="center" wrapText="1"/>
      <protection/>
    </xf>
    <xf numFmtId="0" fontId="1" fillId="0" borderId="1" xfId="23" applyBorder="1" applyAlignment="1">
      <alignment horizontal="left" vertical="center" wrapText="1"/>
      <protection/>
    </xf>
    <xf numFmtId="0" fontId="112" fillId="0" borderId="0" xfId="23" applyFont="1" applyBorder="1" applyAlignment="1">
      <alignment horizontal="left" vertical="center"/>
      <protection/>
    </xf>
    <xf numFmtId="4" fontId="112" fillId="0" borderId="0" xfId="23" applyNumberFormat="1" applyFont="1" applyBorder="1" applyAlignment="1">
      <alignment/>
      <protection/>
    </xf>
    <xf numFmtId="0" fontId="112" fillId="0" borderId="0" xfId="23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/>
    </xf>
    <xf numFmtId="49" fontId="122" fillId="0" borderId="0" xfId="20" applyNumberFormat="1" applyFont="1" applyFill="1" applyAlignment="1">
      <alignment horizontal="center" wrapText="1"/>
    </xf>
    <xf numFmtId="0" fontId="108" fillId="0" borderId="0" xfId="22" applyNumberFormat="1" applyFont="1" applyAlignment="1">
      <alignment horizontal="center" vertical="center" wrapText="1"/>
      <protection/>
    </xf>
    <xf numFmtId="0" fontId="123" fillId="0" borderId="0" xfId="22" applyNumberFormat="1" applyFont="1" applyAlignment="1">
      <alignment horizontal="center" vertical="center" wrapText="1"/>
      <protection/>
    </xf>
    <xf numFmtId="0" fontId="108" fillId="0" borderId="76" xfId="22" applyNumberFormat="1" applyFont="1" applyBorder="1" applyAlignment="1">
      <alignment horizontal="center" vertical="center" wrapText="1"/>
      <protection/>
    </xf>
    <xf numFmtId="0" fontId="108" fillId="0" borderId="76" xfId="22" applyNumberFormat="1" applyFont="1" applyBorder="1" applyAlignment="1">
      <alignment horizontal="left" vertical="center" wrapText="1"/>
      <protection/>
    </xf>
    <xf numFmtId="4" fontId="108" fillId="0" borderId="76" xfId="22" applyNumberFormat="1" applyFont="1" applyBorder="1" applyAlignment="1">
      <alignment horizontal="right" vertical="center" wrapText="1"/>
      <protection/>
    </xf>
    <xf numFmtId="49" fontId="124" fillId="0" borderId="0" xfId="20" applyNumberFormat="1" applyFont="1" applyFill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65" fontId="118" fillId="0" borderId="0" xfId="20" applyFont="1" applyFill="1" applyAlignment="1">
      <alignment horizontal="center" vertical="center" wrapText="1"/>
    </xf>
    <xf numFmtId="0" fontId="119" fillId="0" borderId="0" xfId="0" applyFont="1" applyAlignment="1">
      <alignment vertical="center"/>
    </xf>
    <xf numFmtId="165" fontId="125" fillId="0" borderId="0" xfId="2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" fontId="112" fillId="4" borderId="1" xfId="23" applyNumberFormat="1" applyFont="1" applyFill="1" applyBorder="1" applyAlignment="1">
      <alignment horizontal="right" vertical="center" wrapText="1"/>
      <protection/>
    </xf>
    <xf numFmtId="49" fontId="35" fillId="0" borderId="6" xfId="20" applyNumberFormat="1" applyFont="1" applyFill="1" applyBorder="1" applyAlignment="1">
      <alignment horizontal="left" vertical="center" wrapText="1"/>
    </xf>
    <xf numFmtId="165" fontId="36" fillId="0" borderId="6" xfId="20" applyFont="1" applyFill="1" applyBorder="1" applyAlignment="1">
      <alignment horizontal="center" vertical="center" wrapText="1"/>
    </xf>
    <xf numFmtId="166" fontId="28" fillId="0" borderId="6" xfId="20" applyNumberFormat="1" applyFont="1" applyFill="1" applyBorder="1" applyAlignment="1">
      <alignment horizontal="center" vertical="center" wrapText="1"/>
    </xf>
    <xf numFmtId="4" fontId="38" fillId="0" borderId="6" xfId="20" applyNumberFormat="1" applyFont="1" applyFill="1" applyBorder="1" applyAlignment="1">
      <alignment horizontal="center" vertical="center" wrapText="1"/>
    </xf>
    <xf numFmtId="4" fontId="39" fillId="0" borderId="15" xfId="20" applyNumberFormat="1" applyFont="1" applyFill="1" applyBorder="1" applyAlignment="1">
      <alignment horizontal="right" vertical="center" wrapText="1"/>
    </xf>
    <xf numFmtId="49" fontId="48" fillId="0" borderId="6" xfId="20" applyNumberFormat="1" applyFont="1" applyFill="1" applyBorder="1" applyAlignment="1">
      <alignment horizontal="left" vertical="center" wrapText="1"/>
    </xf>
    <xf numFmtId="165" fontId="30" fillId="0" borderId="27" xfId="20" applyFont="1" applyFill="1" applyBorder="1" applyAlignment="1">
      <alignment horizontal="center" vertical="center" wrapText="1"/>
    </xf>
    <xf numFmtId="49" fontId="30" fillId="0" borderId="3" xfId="20" applyNumberFormat="1" applyFont="1" applyFill="1" applyBorder="1" applyAlignment="1">
      <alignment horizontal="left" vertical="center" wrapText="1"/>
    </xf>
    <xf numFmtId="165" fontId="30" fillId="0" borderId="34" xfId="20" applyFont="1" applyFill="1" applyBorder="1" applyAlignment="1">
      <alignment horizontal="center" vertical="center" wrapText="1"/>
    </xf>
    <xf numFmtId="49" fontId="35" fillId="0" borderId="40" xfId="20" applyNumberFormat="1" applyFont="1" applyFill="1" applyBorder="1" applyAlignment="1">
      <alignment horizontal="left" vertical="center" wrapText="1"/>
    </xf>
    <xf numFmtId="165" fontId="36" fillId="0" borderId="40" xfId="20" applyFont="1" applyFill="1" applyBorder="1" applyAlignment="1">
      <alignment horizontal="center" vertical="center" wrapText="1"/>
    </xf>
    <xf numFmtId="4" fontId="30" fillId="0" borderId="40" xfId="20" applyNumberFormat="1" applyFont="1" applyFill="1" applyBorder="1" applyAlignment="1">
      <alignment horizontal="center" vertical="center" wrapText="1"/>
    </xf>
    <xf numFmtId="165" fontId="36" fillId="0" borderId="3" xfId="20" applyFont="1" applyFill="1" applyBorder="1" applyAlignment="1">
      <alignment horizontal="center" vertical="center" wrapText="1"/>
    </xf>
    <xf numFmtId="165" fontId="43" fillId="0" borderId="23" xfId="20" applyFont="1" applyFill="1" applyBorder="1" applyAlignment="1">
      <alignment horizontal="center" vertical="center" wrapText="1"/>
    </xf>
    <xf numFmtId="165" fontId="43" fillId="0" borderId="1" xfId="20" applyFont="1" applyFill="1" applyBorder="1" applyAlignment="1">
      <alignment horizontal="center" vertical="center" wrapText="1"/>
    </xf>
    <xf numFmtId="49" fontId="43" fillId="0" borderId="74" xfId="20" applyNumberFormat="1" applyFont="1" applyFill="1" applyBorder="1" applyAlignment="1">
      <alignment horizontal="left" vertical="center" wrapText="1"/>
    </xf>
    <xf numFmtId="4" fontId="43" fillId="0" borderId="0" xfId="20" applyNumberFormat="1" applyFont="1" applyFill="1" applyAlignment="1">
      <alignment horizontal="right" vertical="center" wrapText="1"/>
    </xf>
    <xf numFmtId="4" fontId="128" fillId="0" borderId="0" xfId="20" applyNumberFormat="1" applyFont="1" applyFill="1" applyAlignment="1">
      <alignment vertical="center" wrapText="1"/>
    </xf>
    <xf numFmtId="4" fontId="127" fillId="0" borderId="0" xfId="20" applyNumberFormat="1" applyFont="1" applyFill="1" applyAlignment="1">
      <alignment horizontal="center" vertical="center"/>
    </xf>
    <xf numFmtId="4" fontId="126" fillId="0" borderId="0" xfId="20" applyNumberFormat="1" applyFont="1" applyFill="1" applyAlignment="1">
      <alignment vertical="center"/>
    </xf>
    <xf numFmtId="4" fontId="2" fillId="0" borderId="8" xfId="20" applyNumberFormat="1" applyFont="1" applyFill="1" applyBorder="1" applyAlignment="1">
      <alignment vertical="center"/>
    </xf>
    <xf numFmtId="165" fontId="30" fillId="0" borderId="3" xfId="20" applyFont="1" applyFill="1" applyBorder="1" applyAlignment="1">
      <alignment horizontal="center" vertical="center" wrapText="1"/>
    </xf>
    <xf numFmtId="49" fontId="48" fillId="0" borderId="3" xfId="20" applyNumberFormat="1" applyFont="1" applyFill="1" applyBorder="1" applyAlignment="1">
      <alignment horizontal="left" vertical="center" wrapText="1"/>
    </xf>
    <xf numFmtId="165" fontId="30" fillId="0" borderId="40" xfId="20" applyFont="1" applyFill="1" applyBorder="1" applyAlignment="1">
      <alignment horizontal="center" vertical="center" wrapText="1"/>
    </xf>
    <xf numFmtId="49" fontId="30" fillId="0" borderId="40" xfId="20" applyNumberFormat="1" applyFont="1" applyFill="1" applyBorder="1" applyAlignment="1">
      <alignment horizontal="left" vertical="center" wrapText="1"/>
    </xf>
    <xf numFmtId="165" fontId="28" fillId="0" borderId="7" xfId="20" applyFont="1" applyFill="1" applyBorder="1" applyAlignment="1">
      <alignment vertical="center" wrapText="1"/>
    </xf>
    <xf numFmtId="165" fontId="28" fillId="0" borderId="16" xfId="20" applyFont="1" applyFill="1" applyBorder="1" applyAlignment="1">
      <alignment vertical="center" wrapText="1"/>
    </xf>
    <xf numFmtId="165" fontId="28" fillId="0" borderId="39" xfId="20" applyFont="1" applyFill="1" applyBorder="1" applyAlignment="1">
      <alignment horizontal="center" vertical="center" wrapText="1"/>
    </xf>
    <xf numFmtId="165" fontId="28" fillId="0" borderId="40" xfId="20" applyFont="1" applyFill="1" applyBorder="1" applyAlignment="1">
      <alignment vertical="center" wrapText="1"/>
    </xf>
    <xf numFmtId="4" fontId="28" fillId="0" borderId="40" xfId="20" applyNumberFormat="1" applyFont="1" applyFill="1" applyBorder="1" applyAlignment="1">
      <alignment horizontal="right" vertical="center" wrapText="1"/>
    </xf>
    <xf numFmtId="165" fontId="43" fillId="0" borderId="9" xfId="20" applyFont="1" applyFill="1" applyBorder="1" applyAlignment="1">
      <alignment horizontal="center" vertical="center" wrapText="1"/>
    </xf>
    <xf numFmtId="165" fontId="43" fillId="0" borderId="7" xfId="20" applyFont="1" applyFill="1" applyBorder="1" applyAlignment="1">
      <alignment vertical="center" wrapText="1"/>
    </xf>
    <xf numFmtId="165" fontId="43" fillId="0" borderId="5" xfId="20" applyFont="1" applyFill="1" applyBorder="1" applyAlignment="1">
      <alignment horizontal="center" vertical="center" wrapText="1"/>
    </xf>
    <xf numFmtId="165" fontId="43" fillId="0" borderId="6" xfId="20" applyFont="1" applyFill="1" applyBorder="1" applyAlignment="1">
      <alignment horizontal="center" vertical="center" wrapText="1"/>
    </xf>
    <xf numFmtId="165" fontId="43" fillId="0" borderId="6" xfId="20" applyFont="1" applyFill="1" applyBorder="1" applyAlignment="1">
      <alignment vertical="center" wrapText="1"/>
    </xf>
    <xf numFmtId="165" fontId="36" fillId="0" borderId="40" xfId="20" applyFont="1" applyFill="1" applyBorder="1" applyAlignment="1">
      <alignment horizontal="center" wrapText="1"/>
    </xf>
    <xf numFmtId="165" fontId="30" fillId="0" borderId="3" xfId="20" applyFont="1" applyFill="1" applyBorder="1" applyAlignment="1">
      <alignment vertical="center" wrapText="1"/>
    </xf>
    <xf numFmtId="165" fontId="28" fillId="0" borderId="3" xfId="20" applyFont="1" applyFill="1" applyBorder="1" applyAlignment="1">
      <alignment horizontal="center" wrapText="1"/>
    </xf>
    <xf numFmtId="165" fontId="36" fillId="0" borderId="3" xfId="20" applyFont="1" applyFill="1" applyBorder="1" applyAlignment="1">
      <alignment horizont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 wrapText="1"/>
    </xf>
    <xf numFmtId="172" fontId="1" fillId="0" borderId="0" xfId="23" applyNumberFormat="1">
      <alignment/>
      <protection/>
    </xf>
    <xf numFmtId="0" fontId="112" fillId="5" borderId="1" xfId="23" applyFont="1" applyFill="1" applyBorder="1" applyAlignment="1">
      <alignment horizontal="center" vertical="center" wrapText="1"/>
      <protection/>
    </xf>
    <xf numFmtId="0" fontId="1" fillId="5" borderId="1" xfId="23" applyFont="1" applyFill="1" applyBorder="1" applyAlignment="1">
      <alignment vertical="center" wrapText="1"/>
      <protection/>
    </xf>
    <xf numFmtId="4" fontId="1" fillId="5" borderId="1" xfId="23" applyNumberFormat="1" applyFont="1" applyFill="1" applyBorder="1" applyAlignment="1">
      <alignment horizontal="right" vertical="center" wrapText="1"/>
      <protection/>
    </xf>
    <xf numFmtId="4" fontId="0" fillId="0" borderId="0" xfId="0" applyNumberFormat="1" applyBorder="1" applyAlignment="1">
      <alignment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20" fillId="0" borderId="74" xfId="0" applyFont="1" applyBorder="1" applyAlignment="1">
      <alignment vertical="center" wrapText="1"/>
    </xf>
    <xf numFmtId="0" fontId="20" fillId="0" borderId="77" xfId="0" applyFont="1" applyBorder="1" applyAlignment="1">
      <alignment vertical="center" wrapText="1"/>
    </xf>
    <xf numFmtId="0" fontId="20" fillId="0" borderId="60" xfId="0" applyFont="1" applyBorder="1" applyAlignment="1">
      <alignment vertical="center" wrapText="1"/>
    </xf>
    <xf numFmtId="0" fontId="20" fillId="0" borderId="74" xfId="0" applyFont="1" applyBorder="1" applyAlignment="1">
      <alignment horizontal="center" vertical="center" wrapText="1"/>
    </xf>
    <xf numFmtId="0" fontId="20" fillId="0" borderId="77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1" fillId="0" borderId="0" xfId="22" applyNumberFormat="1" applyFont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124" fillId="0" borderId="0" xfId="20" applyFont="1" applyFill="1" applyAlignment="1">
      <alignment horizontal="center"/>
    </xf>
    <xf numFmtId="165" fontId="3" fillId="0" borderId="47" xfId="20" applyFont="1" applyFill="1" applyBorder="1" applyAlignment="1">
      <alignment horizontal="center" vertical="center"/>
    </xf>
    <xf numFmtId="165" fontId="30" fillId="0" borderId="78" xfId="20" applyFont="1" applyFill="1" applyBorder="1" applyAlignment="1">
      <alignment horizontal="center" vertical="center" wrapText="1"/>
    </xf>
    <xf numFmtId="165" fontId="26" fillId="0" borderId="0" xfId="20" applyFont="1" applyFill="1" applyAlignment="1">
      <alignment horizontal="center" vertical="center"/>
    </xf>
    <xf numFmtId="0" fontId="28" fillId="0" borderId="79" xfId="21" applyFill="1" applyBorder="1">
      <alignment/>
      <protection/>
    </xf>
    <xf numFmtId="165" fontId="30" fillId="0" borderId="80" xfId="20" applyFont="1" applyFill="1" applyBorder="1" applyAlignment="1">
      <alignment horizontal="center" vertical="center" wrapText="1"/>
    </xf>
    <xf numFmtId="165" fontId="31" fillId="0" borderId="81" xfId="20" applyFont="1" applyFill="1" applyBorder="1" applyAlignment="1">
      <alignment horizontal="center" vertical="center" wrapText="1"/>
    </xf>
    <xf numFmtId="165" fontId="30" fillId="0" borderId="81" xfId="2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165" fontId="118" fillId="0" borderId="0" xfId="20" applyFont="1" applyFill="1" applyAlignment="1">
      <alignment horizontal="center" vertical="center" wrapText="1"/>
    </xf>
    <xf numFmtId="0" fontId="119" fillId="0" borderId="0" xfId="0" applyFont="1" applyAlignment="1">
      <alignment vertical="center"/>
    </xf>
    <xf numFmtId="0" fontId="123" fillId="0" borderId="0" xfId="22" applyNumberFormat="1" applyFont="1" applyAlignment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" fillId="0" borderId="1" xfId="22" applyNumberFormat="1" applyFont="1" applyBorder="1" applyAlignment="1">
      <alignment horizontal="right" vertical="center" wrapText="1"/>
      <protection/>
    </xf>
    <xf numFmtId="0" fontId="0" fillId="0" borderId="1" xfId="0" applyFont="1" applyBorder="1" applyAlignment="1">
      <alignment horizontal="right" vertical="center"/>
    </xf>
    <xf numFmtId="0" fontId="106" fillId="0" borderId="0" xfId="22" applyNumberFormat="1" applyFont="1" applyAlignment="1">
      <alignment horizontal="left" vertical="center" wrapText="1"/>
      <protection/>
    </xf>
    <xf numFmtId="0" fontId="111" fillId="0" borderId="1" xfId="22" applyNumberFormat="1" applyFont="1" applyFill="1" applyBorder="1" applyAlignment="1">
      <alignment vertical="center" wrapText="1"/>
      <protection/>
    </xf>
    <xf numFmtId="0" fontId="20" fillId="0" borderId="1" xfId="0" applyFont="1" applyBorder="1" applyAlignment="1">
      <alignment vertical="center"/>
    </xf>
    <xf numFmtId="0" fontId="107" fillId="0" borderId="0" xfId="22" applyNumberFormat="1" applyFont="1" applyAlignment="1">
      <alignment horizontal="center" vertical="center" wrapText="1"/>
      <protection/>
    </xf>
    <xf numFmtId="0" fontId="20" fillId="0" borderId="1" xfId="0" applyFont="1" applyFill="1" applyBorder="1" applyAlignment="1">
      <alignment vertical="center"/>
    </xf>
    <xf numFmtId="0" fontId="1" fillId="0" borderId="1" xfId="22" applyNumberFormat="1" applyFont="1" applyBorder="1" applyAlignment="1">
      <alignment horizontal="right" vertical="top" wrapText="1"/>
      <protection/>
    </xf>
    <xf numFmtId="0" fontId="0" fillId="0" borderId="1" xfId="0" applyFont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08" fillId="0" borderId="0" xfId="22" applyNumberFormat="1" applyFont="1" applyAlignment="1">
      <alignment vertical="top" wrapText="1"/>
      <protection/>
    </xf>
    <xf numFmtId="165" fontId="125" fillId="0" borderId="0" xfId="2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4" fontId="17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vertical="center" wrapText="1"/>
    </xf>
    <xf numFmtId="4" fontId="19" fillId="0" borderId="1" xfId="0" applyNumberFormat="1" applyFont="1" applyBorder="1" applyAlignment="1">
      <alignment vertical="center" wrapText="1"/>
    </xf>
    <xf numFmtId="4" fontId="16" fillId="0" borderId="1" xfId="0" applyNumberFormat="1" applyFont="1" applyBorder="1" applyAlignment="1">
      <alignment vertical="center"/>
    </xf>
    <xf numFmtId="165" fontId="79" fillId="0" borderId="0" xfId="20" applyFont="1" applyFill="1" applyAlignment="1">
      <alignment horizontal="center" vertical="center"/>
    </xf>
    <xf numFmtId="0" fontId="28" fillId="0" borderId="0" xfId="21">
      <alignment/>
      <protection/>
    </xf>
    <xf numFmtId="165" fontId="54" fillId="0" borderId="82" xfId="20" applyFont="1" applyFill="1" applyBorder="1" applyAlignment="1">
      <alignment horizontal="center" vertical="center" wrapText="1"/>
    </xf>
    <xf numFmtId="165" fontId="54" fillId="0" borderId="73" xfId="20" applyFont="1" applyFill="1" applyBorder="1" applyAlignment="1">
      <alignment horizontal="center" vertical="center"/>
    </xf>
    <xf numFmtId="0" fontId="28" fillId="0" borderId="83" xfId="21" applyFill="1" applyBorder="1">
      <alignment/>
      <protection/>
    </xf>
    <xf numFmtId="165" fontId="54" fillId="0" borderId="84" xfId="20" applyFont="1" applyFill="1" applyBorder="1" applyAlignment="1">
      <alignment horizontal="center" vertical="center" wrapText="1"/>
    </xf>
    <xf numFmtId="165" fontId="81" fillId="0" borderId="85" xfId="20" applyFont="1" applyFill="1" applyBorder="1" applyAlignment="1">
      <alignment horizontal="center" vertical="center" wrapText="1"/>
    </xf>
    <xf numFmtId="165" fontId="54" fillId="0" borderId="85" xfId="20" applyFont="1" applyFill="1" applyBorder="1" applyAlignment="1">
      <alignment horizontal="center" vertical="center" wrapText="1"/>
    </xf>
    <xf numFmtId="165" fontId="54" fillId="0" borderId="86" xfId="20" applyFont="1" applyFill="1" applyBorder="1" applyAlignment="1">
      <alignment horizontal="center" vertical="center" wrapText="1"/>
    </xf>
    <xf numFmtId="165" fontId="80" fillId="0" borderId="0" xfId="2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165" fontId="122" fillId="0" borderId="0" xfId="20" applyFont="1" applyFill="1" applyAlignment="1">
      <alignment horizontal="center"/>
    </xf>
    <xf numFmtId="0" fontId="0" fillId="0" borderId="0" xfId="0" applyFont="1" applyAlignment="1">
      <alignment horizontal="center"/>
    </xf>
    <xf numFmtId="0" fontId="107" fillId="0" borderId="0" xfId="23" applyFont="1" applyBorder="1" applyAlignment="1">
      <alignment horizontal="center"/>
      <protection/>
    </xf>
    <xf numFmtId="0" fontId="120" fillId="0" borderId="0" xfId="23" applyFont="1" applyBorder="1" applyAlignment="1">
      <alignment horizontal="center" vertical="center" wrapText="1"/>
      <protection/>
    </xf>
    <xf numFmtId="0" fontId="112" fillId="4" borderId="1" xfId="23" applyFont="1" applyFill="1" applyBorder="1" applyAlignment="1">
      <alignment vertical="center" wrapText="1"/>
      <protection/>
    </xf>
    <xf numFmtId="0" fontId="0" fillId="0" borderId="1" xfId="0" applyBorder="1" applyAlignment="1">
      <alignment vertical="center" wrapText="1"/>
    </xf>
    <xf numFmtId="0" fontId="121" fillId="0" borderId="87" xfId="23" applyFont="1" applyBorder="1" applyAlignment="1">
      <alignment horizontal="center" vertical="center" wrapText="1"/>
      <protection/>
    </xf>
    <xf numFmtId="0" fontId="0" fillId="0" borderId="87" xfId="0" applyBorder="1" applyAlignment="1">
      <alignment horizontal="center" vertical="center" wrapText="1"/>
    </xf>
    <xf numFmtId="0" fontId="112" fillId="0" borderId="0" xfId="23" applyFont="1" applyAlignment="1">
      <alignment horizontal="center"/>
      <protection/>
    </xf>
    <xf numFmtId="0" fontId="112" fillId="0" borderId="1" xfId="23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112" fillId="4" borderId="1" xfId="23" applyFont="1" applyFill="1" applyBorder="1" applyAlignment="1">
      <alignment horizontal="center" vertical="center" wrapText="1"/>
      <protection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112" fillId="5" borderId="1" xfId="23" applyFont="1" applyFill="1" applyBorder="1" applyAlignment="1">
      <alignment vertical="center" wrapText="1"/>
      <protection/>
    </xf>
    <xf numFmtId="0" fontId="0" fillId="5" borderId="1" xfId="0" applyFill="1" applyBorder="1" applyAlignment="1">
      <alignment vertical="center" wrapText="1"/>
    </xf>
    <xf numFmtId="0" fontId="1" fillId="0" borderId="1" xfId="23" applyFont="1" applyFill="1" applyBorder="1" applyAlignment="1">
      <alignment horizontal="right" vertical="center" wrapText="1"/>
      <protection/>
    </xf>
    <xf numFmtId="0" fontId="0" fillId="0" borderId="1" xfId="0" applyBorder="1" applyAlignment="1">
      <alignment horizontal="right" vertical="center" wrapText="1"/>
    </xf>
    <xf numFmtId="0" fontId="121" fillId="0" borderId="0" xfId="2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12" fillId="4" borderId="1" xfId="23" applyFont="1" applyFill="1" applyBorder="1" applyAlignment="1">
      <alignment horizontal="left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alny 2" xfId="21"/>
    <cellStyle name="Normalny 3" xfId="22"/>
    <cellStyle name="Normalny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43"/>
  <sheetViews>
    <sheetView workbookViewId="0" topLeftCell="A13">
      <selection activeCell="G27" sqref="G27"/>
    </sheetView>
  </sheetViews>
  <sheetFormatPr defaultColWidth="9.00390625" defaultRowHeight="12.75"/>
  <cols>
    <col min="1" max="1" width="6.625" style="0" customWidth="1"/>
    <col min="2" max="2" width="4.375" style="0" customWidth="1"/>
    <col min="3" max="3" width="4.625" style="0" customWidth="1"/>
    <col min="4" max="4" width="2.875" style="0" customWidth="1"/>
    <col min="5" max="5" width="12.375" style="0" customWidth="1"/>
    <col min="6" max="6" width="10.375" style="0" customWidth="1"/>
    <col min="7" max="7" width="16.625" style="0" customWidth="1"/>
    <col min="8" max="8" width="14.875" style="0" customWidth="1"/>
    <col min="9" max="9" width="15.875" style="0" customWidth="1"/>
    <col min="10" max="10" width="7.75390625" style="0" customWidth="1"/>
    <col min="11" max="12" width="10.125" style="0" bestFit="1" customWidth="1"/>
    <col min="13" max="13" width="12.625" style="0" customWidth="1"/>
  </cols>
  <sheetData>
    <row r="2" spans="1:6" ht="12.75">
      <c r="A2" s="574" t="s">
        <v>1087</v>
      </c>
      <c r="B2" s="574"/>
      <c r="C2" s="574"/>
      <c r="D2" s="574"/>
      <c r="E2" s="574"/>
      <c r="F2" s="574"/>
    </row>
    <row r="3" spans="1:6" ht="12.75">
      <c r="A3" s="575" t="s">
        <v>1089</v>
      </c>
      <c r="B3" s="574"/>
      <c r="C3" s="574"/>
      <c r="D3" s="574"/>
      <c r="E3" s="574"/>
      <c r="F3" s="574"/>
    </row>
    <row r="7" spans="1:5" ht="12.75">
      <c r="A7" s="576" t="s">
        <v>71</v>
      </c>
      <c r="B7" s="577"/>
      <c r="C7" s="577"/>
      <c r="D7" s="577"/>
      <c r="E7" s="577"/>
    </row>
    <row r="8" spans="1:10" ht="12.75">
      <c r="A8" s="565" t="s">
        <v>41</v>
      </c>
      <c r="B8" s="565"/>
      <c r="C8" s="565"/>
      <c r="D8" s="565"/>
      <c r="E8" s="565"/>
      <c r="F8" s="565"/>
      <c r="G8" s="565"/>
      <c r="H8" s="565"/>
      <c r="I8" s="565"/>
      <c r="J8" s="577"/>
    </row>
    <row r="9" spans="1:10" ht="12.75">
      <c r="A9" s="565"/>
      <c r="B9" s="565"/>
      <c r="C9" s="565"/>
      <c r="D9" s="565"/>
      <c r="E9" s="565"/>
      <c r="F9" s="565"/>
      <c r="G9" s="565"/>
      <c r="H9" s="565"/>
      <c r="I9" s="565"/>
      <c r="J9" s="577"/>
    </row>
    <row r="10" spans="1:9" ht="6" customHeight="1">
      <c r="A10" s="578"/>
      <c r="B10" s="578"/>
      <c r="C10" s="578"/>
      <c r="D10" s="578"/>
      <c r="E10" s="578"/>
      <c r="F10" s="578"/>
      <c r="G10" s="578"/>
      <c r="H10" s="578"/>
      <c r="I10" s="578"/>
    </row>
    <row r="11" spans="1:10" ht="20.25">
      <c r="A11" s="583" t="s">
        <v>42</v>
      </c>
      <c r="B11" s="583"/>
      <c r="C11" s="583"/>
      <c r="D11" s="583"/>
      <c r="E11" s="583"/>
      <c r="F11" s="583"/>
      <c r="G11" s="583"/>
      <c r="H11" s="583"/>
      <c r="I11" s="583"/>
      <c r="J11" s="577"/>
    </row>
    <row r="12" spans="1:9" ht="20.25">
      <c r="A12" s="3"/>
      <c r="B12" s="3"/>
      <c r="C12" s="3"/>
      <c r="D12" s="3"/>
      <c r="E12" s="3"/>
      <c r="F12" s="3"/>
      <c r="G12" s="3"/>
      <c r="H12" s="3"/>
      <c r="I12" s="3"/>
    </row>
    <row r="13" spans="1:10" ht="12.75">
      <c r="A13" s="581" t="s">
        <v>44</v>
      </c>
      <c r="B13" s="582"/>
      <c r="C13" s="582"/>
      <c r="D13" s="582"/>
      <c r="E13" s="582"/>
      <c r="F13" s="582"/>
      <c r="G13" s="582"/>
      <c r="H13" s="582"/>
      <c r="I13" s="582"/>
      <c r="J13" s="577"/>
    </row>
    <row r="14" spans="1:9" ht="20.25">
      <c r="A14" s="584"/>
      <c r="B14" s="584"/>
      <c r="C14" s="584"/>
      <c r="D14" s="584"/>
      <c r="E14" s="584"/>
      <c r="F14" s="584"/>
      <c r="G14" s="584"/>
      <c r="H14" s="584"/>
      <c r="I14" s="584"/>
    </row>
    <row r="15" spans="1:19" ht="54" customHeight="1">
      <c r="A15" s="585" t="s">
        <v>1090</v>
      </c>
      <c r="B15" s="580"/>
      <c r="C15" s="580"/>
      <c r="D15" s="580"/>
      <c r="E15" s="580"/>
      <c r="F15" s="580"/>
      <c r="G15" s="580"/>
      <c r="H15" s="580"/>
      <c r="I15" s="580"/>
      <c r="J15" s="507"/>
      <c r="K15" s="26"/>
      <c r="L15" s="26"/>
      <c r="M15" s="26"/>
      <c r="N15" s="26"/>
      <c r="O15" s="26"/>
      <c r="P15" s="26"/>
      <c r="Q15" s="26"/>
      <c r="R15" s="26"/>
      <c r="S15" s="26"/>
    </row>
    <row r="16" spans="1:9" ht="28.5" customHeight="1">
      <c r="A16" s="579"/>
      <c r="B16" s="580"/>
      <c r="C16" s="580"/>
      <c r="D16" s="580"/>
      <c r="E16" s="580"/>
      <c r="F16" s="580"/>
      <c r="G16" s="580"/>
      <c r="H16" s="580"/>
      <c r="I16" s="580"/>
    </row>
    <row r="18" spans="1:10" ht="12.75" customHeight="1">
      <c r="A18" s="565" t="s">
        <v>1094</v>
      </c>
      <c r="B18" s="565"/>
      <c r="C18" s="565"/>
      <c r="D18" s="565"/>
      <c r="E18" s="565"/>
      <c r="F18" s="565"/>
      <c r="G18" s="565"/>
      <c r="H18" s="565"/>
      <c r="I18" s="565"/>
      <c r="J18" s="565"/>
    </row>
    <row r="19" spans="1:10" ht="12.75" customHeight="1">
      <c r="A19" s="565"/>
      <c r="B19" s="565"/>
      <c r="C19" s="565"/>
      <c r="D19" s="565"/>
      <c r="E19" s="565"/>
      <c r="F19" s="565"/>
      <c r="G19" s="565"/>
      <c r="H19" s="565"/>
      <c r="I19" s="565"/>
      <c r="J19" s="565"/>
    </row>
    <row r="20" spans="1:9" ht="12.7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31.5" customHeight="1">
      <c r="A21" s="564" t="s">
        <v>45</v>
      </c>
      <c r="B21" s="564"/>
      <c r="C21" s="564"/>
      <c r="D21" s="564"/>
      <c r="E21" s="564"/>
      <c r="F21" s="564"/>
      <c r="G21" s="564"/>
      <c r="H21" s="564"/>
      <c r="I21" s="564"/>
    </row>
    <row r="22" spans="1:9" ht="21" customHeight="1">
      <c r="A22" s="563" t="s">
        <v>43</v>
      </c>
      <c r="B22" s="563"/>
      <c r="C22" s="563"/>
      <c r="D22" s="563"/>
      <c r="E22" s="563"/>
      <c r="F22" s="563"/>
      <c r="G22" s="563"/>
      <c r="H22" s="563"/>
      <c r="I22" s="563"/>
    </row>
    <row r="23" spans="1:12" ht="36" customHeight="1">
      <c r="A23" s="566" t="s">
        <v>849</v>
      </c>
      <c r="B23" s="566"/>
      <c r="C23" s="566"/>
      <c r="D23" s="566"/>
      <c r="E23" s="566"/>
      <c r="F23" s="566"/>
      <c r="G23" s="566"/>
      <c r="H23" s="566"/>
      <c r="I23" s="566"/>
      <c r="J23" s="566"/>
      <c r="L23" s="1"/>
    </row>
    <row r="25" spans="2:9" ht="30" customHeight="1">
      <c r="B25" s="568"/>
      <c r="C25" s="569"/>
      <c r="D25" s="569"/>
      <c r="E25" s="569"/>
      <c r="F25" s="570"/>
      <c r="G25" s="437" t="s">
        <v>229</v>
      </c>
      <c r="H25" s="437" t="s">
        <v>847</v>
      </c>
      <c r="I25" s="437" t="s">
        <v>848</v>
      </c>
    </row>
    <row r="26" spans="2:9" ht="15">
      <c r="B26" s="568"/>
      <c r="C26" s="569"/>
      <c r="D26" s="569"/>
      <c r="E26" s="569"/>
      <c r="F26" s="569"/>
      <c r="G26" s="569"/>
      <c r="H26" s="569"/>
      <c r="I26" s="570"/>
    </row>
    <row r="27" spans="2:9" ht="30" customHeight="1">
      <c r="B27" s="571" t="s">
        <v>850</v>
      </c>
      <c r="C27" s="572"/>
      <c r="D27" s="572"/>
      <c r="E27" s="572"/>
      <c r="F27" s="573"/>
      <c r="G27" s="438">
        <f>zestawienie!F19</f>
        <v>0</v>
      </c>
      <c r="H27" s="438">
        <f>zestawienie!G19</f>
        <v>0</v>
      </c>
      <c r="I27" s="438">
        <f>zestawienie!H19</f>
        <v>0</v>
      </c>
    </row>
    <row r="28" spans="2:9" ht="30" customHeight="1">
      <c r="B28" s="571" t="s">
        <v>851</v>
      </c>
      <c r="C28" s="572"/>
      <c r="D28" s="572"/>
      <c r="E28" s="572"/>
      <c r="F28" s="573"/>
      <c r="G28" s="438">
        <f>zestawienie!F26</f>
        <v>0</v>
      </c>
      <c r="H28" s="438">
        <f>zestawienie!G26</f>
        <v>0</v>
      </c>
      <c r="I28" s="438">
        <f>zestawienie!H26</f>
        <v>0</v>
      </c>
    </row>
    <row r="29" spans="2:9" ht="30" customHeight="1">
      <c r="B29" s="571" t="s">
        <v>234</v>
      </c>
      <c r="C29" s="572"/>
      <c r="D29" s="572"/>
      <c r="E29" s="572"/>
      <c r="F29" s="573"/>
      <c r="G29" s="438">
        <f>G28+G27</f>
        <v>0</v>
      </c>
      <c r="H29" s="438">
        <f aca="true" t="shared" si="0" ref="H29:I29">H28+H27</f>
        <v>0</v>
      </c>
      <c r="I29" s="438">
        <f t="shared" si="0"/>
        <v>0</v>
      </c>
    </row>
    <row r="30" spans="5:8" ht="12.75">
      <c r="E30" s="1"/>
      <c r="F30" s="1"/>
      <c r="G30" s="1"/>
      <c r="H30" s="1"/>
    </row>
    <row r="31" spans="5:8" ht="12.75">
      <c r="E31" s="1"/>
      <c r="F31" s="1"/>
      <c r="G31" s="1"/>
      <c r="H31" s="1"/>
    </row>
    <row r="32" spans="5:8" ht="12.75">
      <c r="E32" s="1"/>
      <c r="F32" s="1"/>
      <c r="G32" s="1"/>
      <c r="H32" s="1"/>
    </row>
    <row r="35" spans="7:9" ht="12.75">
      <c r="G35" s="567" t="s">
        <v>72</v>
      </c>
      <c r="H35" s="567"/>
      <c r="I35" s="567"/>
    </row>
    <row r="36" spans="7:9" ht="12.75">
      <c r="G36" s="567" t="s">
        <v>110</v>
      </c>
      <c r="H36" s="567"/>
      <c r="I36" s="567"/>
    </row>
    <row r="37" spans="7:9" ht="12.75">
      <c r="G37" s="567"/>
      <c r="H37" s="567"/>
      <c r="I37" s="567"/>
    </row>
    <row r="38" spans="7:9" ht="12.75">
      <c r="G38" s="567"/>
      <c r="H38" s="567"/>
      <c r="I38" s="567"/>
    </row>
    <row r="39" spans="7:9" ht="12.75">
      <c r="G39" s="567"/>
      <c r="H39" s="567"/>
      <c r="I39" s="567"/>
    </row>
    <row r="40" spans="7:9" ht="12.75">
      <c r="G40" s="567"/>
      <c r="H40" s="567"/>
      <c r="I40" s="567"/>
    </row>
    <row r="41" spans="7:9" ht="12.75">
      <c r="G41" s="567"/>
      <c r="H41" s="567"/>
      <c r="I41" s="567"/>
    </row>
    <row r="42" spans="7:9" ht="12.75">
      <c r="G42" s="567" t="s">
        <v>73</v>
      </c>
      <c r="H42" s="567"/>
      <c r="I42" s="567"/>
    </row>
    <row r="43" spans="7:9" ht="12.75">
      <c r="G43" s="567" t="s">
        <v>69</v>
      </c>
      <c r="H43" s="567"/>
      <c r="I43" s="567"/>
    </row>
  </sheetData>
  <mergeCells count="28">
    <mergeCell ref="A16:I16"/>
    <mergeCell ref="A13:J13"/>
    <mergeCell ref="A11:J11"/>
    <mergeCell ref="A14:I14"/>
    <mergeCell ref="A15:I15"/>
    <mergeCell ref="A2:F2"/>
    <mergeCell ref="A3:F3"/>
    <mergeCell ref="A7:E7"/>
    <mergeCell ref="A10:I10"/>
    <mergeCell ref="A8:J9"/>
    <mergeCell ref="G42:I42"/>
    <mergeCell ref="G43:I43"/>
    <mergeCell ref="G36:I36"/>
    <mergeCell ref="G37:I37"/>
    <mergeCell ref="G38:I38"/>
    <mergeCell ref="G39:I39"/>
    <mergeCell ref="G40:I40"/>
    <mergeCell ref="G41:I41"/>
    <mergeCell ref="A22:I22"/>
    <mergeCell ref="A21:I21"/>
    <mergeCell ref="A18:J19"/>
    <mergeCell ref="A23:J23"/>
    <mergeCell ref="G35:I35"/>
    <mergeCell ref="B25:F25"/>
    <mergeCell ref="B27:F27"/>
    <mergeCell ref="B28:F28"/>
    <mergeCell ref="B29:F29"/>
    <mergeCell ref="B26:I2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3"/>
  <sheetViews>
    <sheetView zoomScale="106" zoomScaleNormal="106" workbookViewId="0" topLeftCell="A1">
      <selection activeCell="A1" sqref="A1:G2"/>
    </sheetView>
  </sheetViews>
  <sheetFormatPr defaultColWidth="9.00390625" defaultRowHeight="12.75"/>
  <cols>
    <col min="1" max="1" width="4.375" style="4" customWidth="1"/>
    <col min="2" max="2" width="10.00390625" style="4" customWidth="1"/>
    <col min="3" max="3" width="38.125" style="4" customWidth="1"/>
    <col min="4" max="4" width="7.00390625" style="4" customWidth="1"/>
    <col min="5" max="6" width="9.125" style="4" customWidth="1"/>
    <col min="7" max="7" width="9.875" style="4" bestFit="1" customWidth="1"/>
    <col min="8" max="16384" width="9.125" style="4" customWidth="1"/>
  </cols>
  <sheetData>
    <row r="1" spans="1:7" ht="12.75" customHeight="1">
      <c r="A1" s="623" t="s">
        <v>1094</v>
      </c>
      <c r="B1" s="623"/>
      <c r="C1" s="623"/>
      <c r="D1" s="623"/>
      <c r="E1" s="623"/>
      <c r="F1" s="623"/>
      <c r="G1" s="623"/>
    </row>
    <row r="2" spans="1:7" ht="7.5" customHeight="1">
      <c r="A2" s="623"/>
      <c r="B2" s="623"/>
      <c r="C2" s="623"/>
      <c r="D2" s="623"/>
      <c r="E2" s="623"/>
      <c r="F2" s="623"/>
      <c r="G2" s="623"/>
    </row>
    <row r="3" spans="1:12" ht="50.25" customHeight="1">
      <c r="A3" s="585" t="s">
        <v>1092</v>
      </c>
      <c r="B3" s="574"/>
      <c r="C3" s="574"/>
      <c r="D3" s="574"/>
      <c r="E3" s="574"/>
      <c r="F3" s="574"/>
      <c r="G3" s="574"/>
      <c r="H3" s="245"/>
      <c r="I3" s="245"/>
      <c r="J3" s="245"/>
      <c r="K3" s="245"/>
      <c r="L3" s="245"/>
    </row>
    <row r="4" spans="1:12" ht="33.75" customHeight="1">
      <c r="A4" s="607" t="s">
        <v>1045</v>
      </c>
      <c r="B4" s="580"/>
      <c r="C4" s="580"/>
      <c r="D4" s="580"/>
      <c r="E4" s="580"/>
      <c r="F4" s="580"/>
      <c r="G4" s="580"/>
      <c r="H4" s="436"/>
      <c r="I4" s="436"/>
      <c r="J4" s="436"/>
      <c r="K4" s="436"/>
      <c r="L4" s="436"/>
    </row>
    <row r="5" spans="1:7" ht="18" customHeight="1">
      <c r="A5" s="624" t="s">
        <v>448</v>
      </c>
      <c r="B5" s="625"/>
      <c r="C5" s="625"/>
      <c r="D5" s="625"/>
      <c r="E5" s="625"/>
      <c r="F5" s="625"/>
      <c r="G5" s="625"/>
    </row>
    <row r="6" ht="6.75" customHeight="1">
      <c r="C6" s="5"/>
    </row>
    <row r="7" spans="1:7" ht="12.75">
      <c r="A7" s="626" t="s">
        <v>16</v>
      </c>
      <c r="B7" s="626" t="s">
        <v>50</v>
      </c>
      <c r="C7" s="627" t="s">
        <v>20</v>
      </c>
      <c r="D7" s="626" t="s">
        <v>51</v>
      </c>
      <c r="E7" s="626" t="s">
        <v>5</v>
      </c>
      <c r="F7" s="626" t="s">
        <v>52</v>
      </c>
      <c r="G7" s="626" t="s">
        <v>22</v>
      </c>
    </row>
    <row r="8" spans="1:7" ht="12.75">
      <c r="A8" s="626"/>
      <c r="B8" s="626"/>
      <c r="C8" s="627"/>
      <c r="D8" s="626"/>
      <c r="E8" s="626"/>
      <c r="F8" s="626"/>
      <c r="G8" s="626"/>
    </row>
    <row r="9" spans="1:7" ht="12.75">
      <c r="A9" s="626"/>
      <c r="B9" s="626"/>
      <c r="C9" s="627"/>
      <c r="D9" s="626"/>
      <c r="E9" s="626"/>
      <c r="F9" s="626"/>
      <c r="G9" s="626"/>
    </row>
    <row r="10" spans="1:7" ht="3" customHeight="1">
      <c r="A10" s="632"/>
      <c r="B10" s="632"/>
      <c r="C10" s="632"/>
      <c r="D10" s="632"/>
      <c r="E10" s="632"/>
      <c r="F10" s="632"/>
      <c r="G10" s="632"/>
    </row>
    <row r="11" spans="1:16" ht="30" customHeight="1">
      <c r="A11" s="20" t="s">
        <v>34</v>
      </c>
      <c r="B11" s="7" t="s">
        <v>437</v>
      </c>
      <c r="C11" s="7" t="s">
        <v>438</v>
      </c>
      <c r="D11" s="6" t="s">
        <v>134</v>
      </c>
      <c r="E11" s="7">
        <v>844.8</v>
      </c>
      <c r="F11" s="21">
        <v>0</v>
      </c>
      <c r="G11" s="7">
        <f>ROUND(E11*F11,2)</f>
        <v>0</v>
      </c>
      <c r="H11" s="5"/>
      <c r="P11" s="8"/>
    </row>
    <row r="12" spans="1:8" ht="24">
      <c r="A12" s="20" t="s">
        <v>35</v>
      </c>
      <c r="B12" s="7" t="s">
        <v>439</v>
      </c>
      <c r="C12" s="7" t="s">
        <v>455</v>
      </c>
      <c r="D12" s="6" t="s">
        <v>19</v>
      </c>
      <c r="E12" s="7">
        <v>3520</v>
      </c>
      <c r="F12" s="21">
        <v>0</v>
      </c>
      <c r="G12" s="7">
        <f aca="true" t="shared" si="0" ref="G12:G18">ROUND(E12*F12,2)</f>
        <v>0</v>
      </c>
      <c r="H12" s="5"/>
    </row>
    <row r="13" spans="1:16" ht="24">
      <c r="A13" s="20" t="s">
        <v>8</v>
      </c>
      <c r="B13" s="7" t="s">
        <v>440</v>
      </c>
      <c r="C13" s="7" t="s">
        <v>441</v>
      </c>
      <c r="D13" s="6" t="s">
        <v>19</v>
      </c>
      <c r="E13" s="7">
        <v>50</v>
      </c>
      <c r="F13" s="21">
        <v>0</v>
      </c>
      <c r="G13" s="7">
        <f t="shared" si="0"/>
        <v>0</v>
      </c>
      <c r="P13" s="8"/>
    </row>
    <row r="14" spans="1:7" ht="36">
      <c r="A14" s="20" t="s">
        <v>29</v>
      </c>
      <c r="B14" s="7" t="s">
        <v>442</v>
      </c>
      <c r="C14" s="7" t="s">
        <v>827</v>
      </c>
      <c r="D14" s="6" t="s">
        <v>19</v>
      </c>
      <c r="E14" s="7">
        <v>5280</v>
      </c>
      <c r="F14" s="21">
        <v>0</v>
      </c>
      <c r="G14" s="7">
        <f t="shared" si="0"/>
        <v>0</v>
      </c>
    </row>
    <row r="15" spans="1:7" ht="66.75" customHeight="1">
      <c r="A15" s="20" t="s">
        <v>30</v>
      </c>
      <c r="B15" s="7" t="s">
        <v>443</v>
      </c>
      <c r="C15" s="7" t="s">
        <v>449</v>
      </c>
      <c r="D15" s="6" t="s">
        <v>0</v>
      </c>
      <c r="E15" s="7">
        <v>12</v>
      </c>
      <c r="F15" s="21">
        <v>0</v>
      </c>
      <c r="G15" s="7">
        <f t="shared" si="0"/>
        <v>0</v>
      </c>
    </row>
    <row r="16" spans="1:7" ht="24">
      <c r="A16" s="20" t="s">
        <v>31</v>
      </c>
      <c r="B16" s="7" t="s">
        <v>444</v>
      </c>
      <c r="C16" s="7" t="s">
        <v>445</v>
      </c>
      <c r="D16" s="6" t="s">
        <v>134</v>
      </c>
      <c r="E16" s="7">
        <v>844.8</v>
      </c>
      <c r="F16" s="21">
        <v>0</v>
      </c>
      <c r="G16" s="7">
        <f t="shared" si="0"/>
        <v>0</v>
      </c>
    </row>
    <row r="17" spans="1:7" ht="36">
      <c r="A17" s="20" t="s">
        <v>32</v>
      </c>
      <c r="B17" s="7" t="s">
        <v>446</v>
      </c>
      <c r="C17" s="7" t="s">
        <v>447</v>
      </c>
      <c r="D17" s="6" t="s">
        <v>64</v>
      </c>
      <c r="E17" s="7">
        <v>12</v>
      </c>
      <c r="F17" s="21">
        <v>0</v>
      </c>
      <c r="G17" s="7">
        <f t="shared" si="0"/>
        <v>0</v>
      </c>
    </row>
    <row r="18" spans="1:7" ht="36">
      <c r="A18" s="20" t="s">
        <v>36</v>
      </c>
      <c r="B18" s="7" t="s">
        <v>237</v>
      </c>
      <c r="C18" s="7" t="s">
        <v>238</v>
      </c>
      <c r="D18" s="6" t="s">
        <v>107</v>
      </c>
      <c r="E18" s="7">
        <v>1</v>
      </c>
      <c r="F18" s="21">
        <v>0</v>
      </c>
      <c r="G18" s="7">
        <f t="shared" si="0"/>
        <v>0</v>
      </c>
    </row>
    <row r="19" spans="1:7" ht="6.75" customHeight="1">
      <c r="A19" s="248"/>
      <c r="B19" s="248"/>
      <c r="C19" s="248"/>
      <c r="D19" s="248"/>
      <c r="E19" s="248"/>
      <c r="F19" s="248"/>
      <c r="G19" s="248"/>
    </row>
    <row r="20" spans="1:8" ht="12.75">
      <c r="A20" s="11"/>
      <c r="B20" s="11"/>
      <c r="C20" s="11"/>
      <c r="D20" s="631" t="s">
        <v>23</v>
      </c>
      <c r="E20" s="631"/>
      <c r="F20" s="631"/>
      <c r="G20" s="7">
        <f>SUM(G11:G18)</f>
        <v>0</v>
      </c>
      <c r="H20" s="8"/>
    </row>
    <row r="21" spans="1:7" ht="12.75">
      <c r="A21" s="11"/>
      <c r="B21" s="11"/>
      <c r="C21" s="11"/>
      <c r="D21" s="631" t="s">
        <v>25</v>
      </c>
      <c r="E21" s="631"/>
      <c r="F21" s="631"/>
      <c r="G21" s="7">
        <f>ROUND(0.23*G20,2)</f>
        <v>0</v>
      </c>
    </row>
    <row r="22" spans="1:7" ht="12.75">
      <c r="A22" s="11"/>
      <c r="B22" s="11"/>
      <c r="C22" s="11"/>
      <c r="D22" s="631" t="s">
        <v>24</v>
      </c>
      <c r="E22" s="631"/>
      <c r="F22" s="631"/>
      <c r="G22" s="7">
        <f>G20+G21</f>
        <v>0</v>
      </c>
    </row>
    <row r="23" spans="1:7" ht="12.75">
      <c r="A23" s="246"/>
      <c r="B23" s="246"/>
      <c r="C23" s="247"/>
      <c r="D23" s="247"/>
      <c r="E23" s="247"/>
      <c r="F23" s="247"/>
      <c r="G23" s="246"/>
    </row>
    <row r="24" spans="1:7" ht="12.75">
      <c r="A24" s="246"/>
      <c r="B24" s="246"/>
      <c r="C24" s="246"/>
      <c r="D24" s="630"/>
      <c r="E24" s="630"/>
      <c r="F24" s="630"/>
      <c r="G24" s="630"/>
    </row>
    <row r="25" spans="1:7" ht="12.75">
      <c r="A25" s="246"/>
      <c r="B25" s="246"/>
      <c r="C25" s="246"/>
      <c r="D25" s="246"/>
      <c r="E25" s="246"/>
      <c r="F25" s="246"/>
      <c r="G25" s="246"/>
    </row>
    <row r="26" spans="1:7" ht="12.75" customHeight="1">
      <c r="A26" s="246"/>
      <c r="B26" s="246"/>
      <c r="C26" s="246"/>
      <c r="D26" s="629"/>
      <c r="E26" s="629"/>
      <c r="F26" s="629"/>
      <c r="G26" s="629"/>
    </row>
    <row r="27" spans="1:7" ht="12.75">
      <c r="A27" s="246"/>
      <c r="B27" s="246"/>
      <c r="C27" s="9" t="s">
        <v>111</v>
      </c>
      <c r="D27" s="629" t="s">
        <v>70</v>
      </c>
      <c r="E27" s="629"/>
      <c r="F27" s="629"/>
      <c r="G27" s="629"/>
    </row>
    <row r="28" spans="1:9" ht="12.75">
      <c r="A28" s="10"/>
      <c r="B28" s="10"/>
      <c r="C28" s="247" t="s">
        <v>68</v>
      </c>
      <c r="D28" s="628" t="s">
        <v>69</v>
      </c>
      <c r="E28" s="628"/>
      <c r="F28" s="628"/>
      <c r="G28" s="628"/>
      <c r="I28" s="8"/>
    </row>
    <row r="29" spans="1:7" ht="12.75">
      <c r="A29" s="10"/>
      <c r="B29" s="10"/>
      <c r="C29" s="10"/>
      <c r="D29" s="629"/>
      <c r="E29" s="629"/>
      <c r="F29" s="629"/>
      <c r="G29" s="629"/>
    </row>
    <row r="30" spans="4:7" ht="12.75">
      <c r="D30" s="629"/>
      <c r="E30" s="629"/>
      <c r="F30" s="629"/>
      <c r="G30" s="629"/>
    </row>
    <row r="31" spans="4:7" ht="12.75">
      <c r="D31" s="629"/>
      <c r="E31" s="629"/>
      <c r="F31" s="629"/>
      <c r="G31" s="629"/>
    </row>
    <row r="32" spans="4:7" ht="12.75">
      <c r="D32" s="629"/>
      <c r="E32" s="629"/>
      <c r="F32" s="629"/>
      <c r="G32" s="629"/>
    </row>
    <row r="33" spans="4:7" ht="12.75">
      <c r="D33" s="628"/>
      <c r="E33" s="628"/>
      <c r="F33" s="628"/>
      <c r="G33" s="628"/>
    </row>
  </sheetData>
  <mergeCells count="24">
    <mergeCell ref="A4:G4"/>
    <mergeCell ref="A3:G3"/>
    <mergeCell ref="D24:G24"/>
    <mergeCell ref="A1:G2"/>
    <mergeCell ref="A5:G5"/>
    <mergeCell ref="A7:A9"/>
    <mergeCell ref="B7:B9"/>
    <mergeCell ref="C7:C9"/>
    <mergeCell ref="D7:D9"/>
    <mergeCell ref="E7:E9"/>
    <mergeCell ref="F7:F9"/>
    <mergeCell ref="G7:G9"/>
    <mergeCell ref="A10:G10"/>
    <mergeCell ref="D20:F20"/>
    <mergeCell ref="D21:F21"/>
    <mergeCell ref="D22:F22"/>
    <mergeCell ref="D32:G32"/>
    <mergeCell ref="D33:G33"/>
    <mergeCell ref="D26:G26"/>
    <mergeCell ref="D27:G27"/>
    <mergeCell ref="D28:G28"/>
    <mergeCell ref="D29:G29"/>
    <mergeCell ref="D30:G30"/>
    <mergeCell ref="D31:G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33"/>
  <sheetViews>
    <sheetView zoomScale="106" zoomScaleNormal="106" workbookViewId="0" topLeftCell="A1">
      <selection activeCell="A1" sqref="A1:G2"/>
    </sheetView>
  </sheetViews>
  <sheetFormatPr defaultColWidth="9.00390625" defaultRowHeight="12.75"/>
  <cols>
    <col min="1" max="1" width="4.375" style="4" customWidth="1"/>
    <col min="2" max="2" width="10.00390625" style="4" customWidth="1"/>
    <col min="3" max="3" width="38.125" style="4" customWidth="1"/>
    <col min="4" max="4" width="7.00390625" style="4" customWidth="1"/>
    <col min="5" max="6" width="9.125" style="4" customWidth="1"/>
    <col min="7" max="7" width="9.875" style="4" bestFit="1" customWidth="1"/>
    <col min="8" max="16384" width="9.125" style="4" customWidth="1"/>
  </cols>
  <sheetData>
    <row r="1" spans="1:7" ht="12.75" customHeight="1">
      <c r="A1" s="623" t="s">
        <v>1094</v>
      </c>
      <c r="B1" s="623"/>
      <c r="C1" s="623"/>
      <c r="D1" s="623"/>
      <c r="E1" s="623"/>
      <c r="F1" s="623"/>
      <c r="G1" s="623"/>
    </row>
    <row r="2" spans="1:7" ht="7.5" customHeight="1">
      <c r="A2" s="623"/>
      <c r="B2" s="623"/>
      <c r="C2" s="623"/>
      <c r="D2" s="623"/>
      <c r="E2" s="623"/>
      <c r="F2" s="623"/>
      <c r="G2" s="623"/>
    </row>
    <row r="3" spans="1:12" ht="49.5" customHeight="1">
      <c r="A3" s="585" t="s">
        <v>1092</v>
      </c>
      <c r="B3" s="574"/>
      <c r="C3" s="574"/>
      <c r="D3" s="574"/>
      <c r="E3" s="574"/>
      <c r="F3" s="574"/>
      <c r="G3" s="574"/>
      <c r="H3" s="245"/>
      <c r="I3" s="245"/>
      <c r="J3" s="245"/>
      <c r="K3" s="245"/>
      <c r="L3" s="245"/>
    </row>
    <row r="4" spans="1:12" ht="33.75" customHeight="1">
      <c r="A4" s="607" t="s">
        <v>1045</v>
      </c>
      <c r="B4" s="580"/>
      <c r="C4" s="580"/>
      <c r="D4" s="580"/>
      <c r="E4" s="580"/>
      <c r="F4" s="580"/>
      <c r="G4" s="580"/>
      <c r="H4" s="436"/>
      <c r="I4" s="436"/>
      <c r="J4" s="436"/>
      <c r="K4" s="436"/>
      <c r="L4" s="436"/>
    </row>
    <row r="5" spans="1:7" ht="18" customHeight="1">
      <c r="A5" s="624" t="s">
        <v>450</v>
      </c>
      <c r="B5" s="625"/>
      <c r="C5" s="625"/>
      <c r="D5" s="625"/>
      <c r="E5" s="625"/>
      <c r="F5" s="625"/>
      <c r="G5" s="625"/>
    </row>
    <row r="6" ht="6.75" customHeight="1">
      <c r="C6" s="5"/>
    </row>
    <row r="7" spans="1:7" ht="12.75">
      <c r="A7" s="626" t="s">
        <v>16</v>
      </c>
      <c r="B7" s="626" t="s">
        <v>50</v>
      </c>
      <c r="C7" s="627" t="s">
        <v>20</v>
      </c>
      <c r="D7" s="626" t="s">
        <v>51</v>
      </c>
      <c r="E7" s="626" t="s">
        <v>5</v>
      </c>
      <c r="F7" s="626" t="s">
        <v>52</v>
      </c>
      <c r="G7" s="626" t="s">
        <v>22</v>
      </c>
    </row>
    <row r="8" spans="1:7" ht="12.75">
      <c r="A8" s="626"/>
      <c r="B8" s="626"/>
      <c r="C8" s="627"/>
      <c r="D8" s="626"/>
      <c r="E8" s="626"/>
      <c r="F8" s="626"/>
      <c r="G8" s="626"/>
    </row>
    <row r="9" spans="1:7" ht="12.75">
      <c r="A9" s="626"/>
      <c r="B9" s="626"/>
      <c r="C9" s="627"/>
      <c r="D9" s="626"/>
      <c r="E9" s="626"/>
      <c r="F9" s="626"/>
      <c r="G9" s="626"/>
    </row>
    <row r="10" spans="1:7" ht="3" customHeight="1">
      <c r="A10" s="632"/>
      <c r="B10" s="632"/>
      <c r="C10" s="632"/>
      <c r="D10" s="632"/>
      <c r="E10" s="632"/>
      <c r="F10" s="632"/>
      <c r="G10" s="632"/>
    </row>
    <row r="11" spans="1:16" ht="30" customHeight="1">
      <c r="A11" s="20" t="s">
        <v>34</v>
      </c>
      <c r="B11" s="7" t="s">
        <v>437</v>
      </c>
      <c r="C11" s="7" t="s">
        <v>438</v>
      </c>
      <c r="D11" s="6" t="s">
        <v>134</v>
      </c>
      <c r="E11" s="7">
        <v>57.6</v>
      </c>
      <c r="F11" s="21">
        <v>0</v>
      </c>
      <c r="G11" s="7">
        <f>ROUND(E11*F11,2)</f>
        <v>0</v>
      </c>
      <c r="H11" s="5"/>
      <c r="P11" s="8"/>
    </row>
    <row r="12" spans="1:8" ht="24">
      <c r="A12" s="20" t="s">
        <v>35</v>
      </c>
      <c r="B12" s="7" t="s">
        <v>439</v>
      </c>
      <c r="C12" s="7" t="s">
        <v>455</v>
      </c>
      <c r="D12" s="6" t="s">
        <v>19</v>
      </c>
      <c r="E12" s="7">
        <v>240</v>
      </c>
      <c r="F12" s="21">
        <v>0</v>
      </c>
      <c r="G12" s="7">
        <f aca="true" t="shared" si="0" ref="G12:G18">ROUND(E12*F12,2)</f>
        <v>0</v>
      </c>
      <c r="H12" s="5"/>
    </row>
    <row r="13" spans="1:16" ht="24">
      <c r="A13" s="20" t="s">
        <v>8</v>
      </c>
      <c r="B13" s="7" t="s">
        <v>440</v>
      </c>
      <c r="C13" s="7" t="s">
        <v>441</v>
      </c>
      <c r="D13" s="6" t="s">
        <v>19</v>
      </c>
      <c r="E13" s="7">
        <v>20</v>
      </c>
      <c r="F13" s="21">
        <v>0</v>
      </c>
      <c r="G13" s="7">
        <f t="shared" si="0"/>
        <v>0</v>
      </c>
      <c r="P13" s="8"/>
    </row>
    <row r="14" spans="1:9" ht="36">
      <c r="A14" s="20" t="s">
        <v>29</v>
      </c>
      <c r="B14" s="7" t="s">
        <v>442</v>
      </c>
      <c r="C14" s="7" t="s">
        <v>829</v>
      </c>
      <c r="D14" s="6" t="s">
        <v>19</v>
      </c>
      <c r="E14" s="7">
        <v>360</v>
      </c>
      <c r="F14" s="21">
        <v>0</v>
      </c>
      <c r="G14" s="7">
        <f t="shared" si="0"/>
        <v>0</v>
      </c>
      <c r="I14" s="14"/>
    </row>
    <row r="15" spans="1:7" ht="66.75" customHeight="1">
      <c r="A15" s="20" t="s">
        <v>30</v>
      </c>
      <c r="B15" s="7" t="s">
        <v>443</v>
      </c>
      <c r="C15" s="7" t="s">
        <v>451</v>
      </c>
      <c r="D15" s="6" t="s">
        <v>0</v>
      </c>
      <c r="E15" s="7">
        <v>12</v>
      </c>
      <c r="F15" s="21">
        <v>0</v>
      </c>
      <c r="G15" s="7">
        <f t="shared" si="0"/>
        <v>0</v>
      </c>
    </row>
    <row r="16" spans="1:7" ht="24">
      <c r="A16" s="20" t="s">
        <v>31</v>
      </c>
      <c r="B16" s="7" t="s">
        <v>444</v>
      </c>
      <c r="C16" s="7" t="s">
        <v>445</v>
      </c>
      <c r="D16" s="6" t="s">
        <v>134</v>
      </c>
      <c r="E16" s="7">
        <v>57.6</v>
      </c>
      <c r="F16" s="21">
        <v>0</v>
      </c>
      <c r="G16" s="7">
        <f t="shared" si="0"/>
        <v>0</v>
      </c>
    </row>
    <row r="17" spans="1:7" ht="36">
      <c r="A17" s="20" t="s">
        <v>32</v>
      </c>
      <c r="B17" s="7" t="s">
        <v>446</v>
      </c>
      <c r="C17" s="7" t="s">
        <v>447</v>
      </c>
      <c r="D17" s="6" t="s">
        <v>64</v>
      </c>
      <c r="E17" s="7">
        <v>12</v>
      </c>
      <c r="F17" s="21">
        <v>0</v>
      </c>
      <c r="G17" s="7">
        <f t="shared" si="0"/>
        <v>0</v>
      </c>
    </row>
    <row r="18" spans="1:7" ht="36">
      <c r="A18" s="20" t="s">
        <v>36</v>
      </c>
      <c r="B18" s="7" t="s">
        <v>237</v>
      </c>
      <c r="C18" s="7" t="s">
        <v>238</v>
      </c>
      <c r="D18" s="6" t="s">
        <v>107</v>
      </c>
      <c r="E18" s="7">
        <v>1</v>
      </c>
      <c r="F18" s="21">
        <v>0</v>
      </c>
      <c r="G18" s="7">
        <f t="shared" si="0"/>
        <v>0</v>
      </c>
    </row>
    <row r="19" spans="1:7" ht="6.75" customHeight="1">
      <c r="A19" s="248"/>
      <c r="B19" s="248"/>
      <c r="C19" s="248"/>
      <c r="D19" s="248"/>
      <c r="E19" s="248"/>
      <c r="F19" s="248"/>
      <c r="G19" s="248"/>
    </row>
    <row r="20" spans="1:8" ht="12.75">
      <c r="A20" s="11"/>
      <c r="B20" s="11"/>
      <c r="C20" s="11"/>
      <c r="D20" s="631" t="s">
        <v>23</v>
      </c>
      <c r="E20" s="631"/>
      <c r="F20" s="631"/>
      <c r="G20" s="7">
        <f>SUM(G11:G18)</f>
        <v>0</v>
      </c>
      <c r="H20" s="8"/>
    </row>
    <row r="21" spans="1:7" ht="12.75">
      <c r="A21" s="11"/>
      <c r="B21" s="11"/>
      <c r="C21" s="11"/>
      <c r="D21" s="631" t="s">
        <v>25</v>
      </c>
      <c r="E21" s="631"/>
      <c r="F21" s="631"/>
      <c r="G21" s="7">
        <f>ROUND(0.23*G20,2)</f>
        <v>0</v>
      </c>
    </row>
    <row r="22" spans="1:7" ht="12.75">
      <c r="A22" s="11"/>
      <c r="B22" s="11"/>
      <c r="C22" s="11"/>
      <c r="D22" s="631" t="s">
        <v>24</v>
      </c>
      <c r="E22" s="631"/>
      <c r="F22" s="631"/>
      <c r="G22" s="7">
        <f>G20+G21</f>
        <v>0</v>
      </c>
    </row>
    <row r="23" spans="1:7" ht="12.75">
      <c r="A23" s="246"/>
      <c r="B23" s="246"/>
      <c r="C23" s="247"/>
      <c r="D23" s="247"/>
      <c r="E23" s="247"/>
      <c r="F23" s="247"/>
      <c r="G23" s="246"/>
    </row>
    <row r="24" spans="1:7" ht="12.75">
      <c r="A24" s="246"/>
      <c r="B24" s="246"/>
      <c r="C24" s="246"/>
      <c r="D24" s="630"/>
      <c r="E24" s="630"/>
      <c r="F24" s="630"/>
      <c r="G24" s="630"/>
    </row>
    <row r="25" spans="1:7" ht="12.75">
      <c r="A25" s="246"/>
      <c r="B25" s="246"/>
      <c r="C25" s="246"/>
      <c r="D25" s="246"/>
      <c r="E25" s="246"/>
      <c r="F25" s="246"/>
      <c r="G25" s="246"/>
    </row>
    <row r="26" spans="1:7" ht="12.75" customHeight="1">
      <c r="A26" s="246"/>
      <c r="B26" s="246"/>
      <c r="C26" s="246"/>
      <c r="D26" s="629"/>
      <c r="E26" s="629"/>
      <c r="F26" s="629"/>
      <c r="G26" s="629"/>
    </row>
    <row r="27" spans="1:7" ht="12.75">
      <c r="A27" s="246"/>
      <c r="B27" s="246"/>
      <c r="C27" s="9" t="s">
        <v>111</v>
      </c>
      <c r="D27" s="629" t="s">
        <v>70</v>
      </c>
      <c r="E27" s="629"/>
      <c r="F27" s="629"/>
      <c r="G27" s="629"/>
    </row>
    <row r="28" spans="1:9" ht="12.75">
      <c r="A28" s="10"/>
      <c r="B28" s="10"/>
      <c r="C28" s="247" t="s">
        <v>68</v>
      </c>
      <c r="D28" s="628" t="s">
        <v>69</v>
      </c>
      <c r="E28" s="628"/>
      <c r="F28" s="628"/>
      <c r="G28" s="628"/>
      <c r="I28" s="8"/>
    </row>
    <row r="29" spans="1:7" ht="12.75">
      <c r="A29" s="10"/>
      <c r="B29" s="10"/>
      <c r="C29" s="10"/>
      <c r="D29" s="629"/>
      <c r="E29" s="629"/>
      <c r="F29" s="629"/>
      <c r="G29" s="629"/>
    </row>
    <row r="30" spans="4:7" ht="12.75">
      <c r="D30" s="629"/>
      <c r="E30" s="629"/>
      <c r="F30" s="629"/>
      <c r="G30" s="629"/>
    </row>
    <row r="31" spans="4:7" ht="12.75">
      <c r="D31" s="629"/>
      <c r="E31" s="629"/>
      <c r="F31" s="629"/>
      <c r="G31" s="629"/>
    </row>
    <row r="32" spans="4:7" ht="12.75">
      <c r="D32" s="629"/>
      <c r="E32" s="629"/>
      <c r="F32" s="629"/>
      <c r="G32" s="629"/>
    </row>
    <row r="33" spans="4:7" ht="12.75">
      <c r="D33" s="628"/>
      <c r="E33" s="628"/>
      <c r="F33" s="628"/>
      <c r="G33" s="628"/>
    </row>
  </sheetData>
  <mergeCells count="24">
    <mergeCell ref="A4:G4"/>
    <mergeCell ref="A3:G3"/>
    <mergeCell ref="D24:G24"/>
    <mergeCell ref="A1:G2"/>
    <mergeCell ref="A5:G5"/>
    <mergeCell ref="A7:A9"/>
    <mergeCell ref="B7:B9"/>
    <mergeCell ref="C7:C9"/>
    <mergeCell ref="D7:D9"/>
    <mergeCell ref="E7:E9"/>
    <mergeCell ref="F7:F9"/>
    <mergeCell ref="G7:G9"/>
    <mergeCell ref="A10:G10"/>
    <mergeCell ref="D20:F20"/>
    <mergeCell ref="D21:F21"/>
    <mergeCell ref="D22:F22"/>
    <mergeCell ref="D32:G32"/>
    <mergeCell ref="D33:G33"/>
    <mergeCell ref="D26:G26"/>
    <mergeCell ref="D27:G27"/>
    <mergeCell ref="D28:G28"/>
    <mergeCell ref="D29:G29"/>
    <mergeCell ref="D30:G30"/>
    <mergeCell ref="D31:G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33"/>
  <sheetViews>
    <sheetView zoomScale="106" zoomScaleNormal="106" workbookViewId="0" topLeftCell="A1">
      <selection activeCell="A1" sqref="A1:G2"/>
    </sheetView>
  </sheetViews>
  <sheetFormatPr defaultColWidth="9.00390625" defaultRowHeight="12.75"/>
  <cols>
    <col min="1" max="1" width="4.375" style="4" customWidth="1"/>
    <col min="2" max="2" width="10.00390625" style="4" customWidth="1"/>
    <col min="3" max="3" width="38.125" style="4" customWidth="1"/>
    <col min="4" max="4" width="7.00390625" style="4" customWidth="1"/>
    <col min="5" max="6" width="9.125" style="4" customWidth="1"/>
    <col min="7" max="7" width="9.875" style="4" bestFit="1" customWidth="1"/>
    <col min="8" max="16384" width="9.125" style="4" customWidth="1"/>
  </cols>
  <sheetData>
    <row r="1" spans="1:7" ht="12.75" customHeight="1">
      <c r="A1" s="623" t="s">
        <v>1142</v>
      </c>
      <c r="B1" s="623"/>
      <c r="C1" s="623"/>
      <c r="D1" s="623"/>
      <c r="E1" s="623"/>
      <c r="F1" s="623"/>
      <c r="G1" s="623"/>
    </row>
    <row r="2" spans="1:7" ht="7.5" customHeight="1">
      <c r="A2" s="623"/>
      <c r="B2" s="623"/>
      <c r="C2" s="623"/>
      <c r="D2" s="623"/>
      <c r="E2" s="623"/>
      <c r="F2" s="623"/>
      <c r="G2" s="623"/>
    </row>
    <row r="3" spans="1:12" ht="51" customHeight="1">
      <c r="A3" s="585" t="s">
        <v>1092</v>
      </c>
      <c r="B3" s="574"/>
      <c r="C3" s="574"/>
      <c r="D3" s="574"/>
      <c r="E3" s="574"/>
      <c r="F3" s="574"/>
      <c r="G3" s="574"/>
      <c r="H3" s="245"/>
      <c r="I3" s="245"/>
      <c r="J3" s="245"/>
      <c r="K3" s="245"/>
      <c r="L3" s="245"/>
    </row>
    <row r="4" spans="1:12" ht="33.75" customHeight="1">
      <c r="A4" s="607" t="s">
        <v>1045</v>
      </c>
      <c r="B4" s="580"/>
      <c r="C4" s="580"/>
      <c r="D4" s="580"/>
      <c r="E4" s="580"/>
      <c r="F4" s="580"/>
      <c r="G4" s="580"/>
      <c r="H4" s="436"/>
      <c r="I4" s="436"/>
      <c r="J4" s="436"/>
      <c r="K4" s="436"/>
      <c r="L4" s="436"/>
    </row>
    <row r="5" spans="1:7" ht="18" customHeight="1">
      <c r="A5" s="624" t="s">
        <v>452</v>
      </c>
      <c r="B5" s="625"/>
      <c r="C5" s="625"/>
      <c r="D5" s="625"/>
      <c r="E5" s="625"/>
      <c r="F5" s="625"/>
      <c r="G5" s="625"/>
    </row>
    <row r="6" ht="6.75" customHeight="1">
      <c r="C6" s="5"/>
    </row>
    <row r="7" spans="1:7" ht="12.75">
      <c r="A7" s="626" t="s">
        <v>16</v>
      </c>
      <c r="B7" s="626" t="s">
        <v>50</v>
      </c>
      <c r="C7" s="627" t="s">
        <v>20</v>
      </c>
      <c r="D7" s="626" t="s">
        <v>51</v>
      </c>
      <c r="E7" s="626" t="s">
        <v>5</v>
      </c>
      <c r="F7" s="626" t="s">
        <v>52</v>
      </c>
      <c r="G7" s="626" t="s">
        <v>22</v>
      </c>
    </row>
    <row r="8" spans="1:7" ht="12.75">
      <c r="A8" s="626"/>
      <c r="B8" s="626"/>
      <c r="C8" s="627"/>
      <c r="D8" s="626"/>
      <c r="E8" s="626"/>
      <c r="F8" s="626"/>
      <c r="G8" s="626"/>
    </row>
    <row r="9" spans="1:7" ht="12.75">
      <c r="A9" s="626"/>
      <c r="B9" s="626"/>
      <c r="C9" s="627"/>
      <c r="D9" s="626"/>
      <c r="E9" s="626"/>
      <c r="F9" s="626"/>
      <c r="G9" s="626"/>
    </row>
    <row r="10" spans="1:7" ht="3" customHeight="1">
      <c r="A10" s="632"/>
      <c r="B10" s="632"/>
      <c r="C10" s="632"/>
      <c r="D10" s="632"/>
      <c r="E10" s="632"/>
      <c r="F10" s="632"/>
      <c r="G10" s="632"/>
    </row>
    <row r="11" spans="1:16" ht="30" customHeight="1">
      <c r="A11" s="20" t="s">
        <v>34</v>
      </c>
      <c r="B11" s="7" t="s">
        <v>437</v>
      </c>
      <c r="C11" s="7" t="s">
        <v>438</v>
      </c>
      <c r="D11" s="6" t="s">
        <v>134</v>
      </c>
      <c r="E11" s="7">
        <v>45.12</v>
      </c>
      <c r="F11" s="21">
        <v>0</v>
      </c>
      <c r="G11" s="7">
        <f>ROUND(E11*F11,2)</f>
        <v>0</v>
      </c>
      <c r="H11" s="5"/>
      <c r="P11" s="8"/>
    </row>
    <row r="12" spans="1:8" ht="24">
      <c r="A12" s="20" t="s">
        <v>35</v>
      </c>
      <c r="B12" s="7" t="s">
        <v>439</v>
      </c>
      <c r="C12" s="7" t="s">
        <v>455</v>
      </c>
      <c r="D12" s="6" t="s">
        <v>19</v>
      </c>
      <c r="E12" s="7">
        <v>188</v>
      </c>
      <c r="F12" s="21">
        <v>0</v>
      </c>
      <c r="G12" s="7">
        <f aca="true" t="shared" si="0" ref="G12:G18">ROUND(E12*F12,2)</f>
        <v>0</v>
      </c>
      <c r="H12" s="5"/>
    </row>
    <row r="13" spans="1:16" ht="24">
      <c r="A13" s="20" t="s">
        <v>8</v>
      </c>
      <c r="B13" s="7" t="s">
        <v>440</v>
      </c>
      <c r="C13" s="7" t="s">
        <v>441</v>
      </c>
      <c r="D13" s="6" t="s">
        <v>19</v>
      </c>
      <c r="E13" s="7">
        <v>20</v>
      </c>
      <c r="F13" s="21">
        <v>0</v>
      </c>
      <c r="G13" s="7">
        <f t="shared" si="0"/>
        <v>0</v>
      </c>
      <c r="I13" s="14"/>
      <c r="P13" s="8"/>
    </row>
    <row r="14" spans="1:9" ht="36">
      <c r="A14" s="20" t="s">
        <v>29</v>
      </c>
      <c r="B14" s="7" t="s">
        <v>442</v>
      </c>
      <c r="C14" s="7" t="s">
        <v>830</v>
      </c>
      <c r="D14" s="6" t="s">
        <v>19</v>
      </c>
      <c r="E14" s="7">
        <v>280</v>
      </c>
      <c r="F14" s="21">
        <v>0</v>
      </c>
      <c r="G14" s="7">
        <f t="shared" si="0"/>
        <v>0</v>
      </c>
      <c r="I14" s="14"/>
    </row>
    <row r="15" spans="1:7" ht="66.75" customHeight="1">
      <c r="A15" s="20" t="s">
        <v>30</v>
      </c>
      <c r="B15" s="7" t="s">
        <v>443</v>
      </c>
      <c r="C15" s="7" t="s">
        <v>453</v>
      </c>
      <c r="D15" s="6" t="s">
        <v>0</v>
      </c>
      <c r="E15" s="7">
        <v>6</v>
      </c>
      <c r="F15" s="21">
        <v>0</v>
      </c>
      <c r="G15" s="7">
        <f t="shared" si="0"/>
        <v>0</v>
      </c>
    </row>
    <row r="16" spans="1:7" ht="24">
      <c r="A16" s="20" t="s">
        <v>31</v>
      </c>
      <c r="B16" s="7" t="s">
        <v>444</v>
      </c>
      <c r="C16" s="7" t="s">
        <v>445</v>
      </c>
      <c r="D16" s="6" t="s">
        <v>134</v>
      </c>
      <c r="E16" s="7">
        <v>45.12</v>
      </c>
      <c r="F16" s="21">
        <v>0</v>
      </c>
      <c r="G16" s="7">
        <f t="shared" si="0"/>
        <v>0</v>
      </c>
    </row>
    <row r="17" spans="1:7" ht="36">
      <c r="A17" s="20" t="s">
        <v>32</v>
      </c>
      <c r="B17" s="7" t="s">
        <v>446</v>
      </c>
      <c r="C17" s="7" t="s">
        <v>447</v>
      </c>
      <c r="D17" s="6" t="s">
        <v>64</v>
      </c>
      <c r="E17" s="7">
        <v>6</v>
      </c>
      <c r="F17" s="21">
        <v>0</v>
      </c>
      <c r="G17" s="7">
        <f t="shared" si="0"/>
        <v>0</v>
      </c>
    </row>
    <row r="18" spans="1:7" ht="36">
      <c r="A18" s="20" t="s">
        <v>36</v>
      </c>
      <c r="B18" s="7" t="s">
        <v>237</v>
      </c>
      <c r="C18" s="7" t="s">
        <v>238</v>
      </c>
      <c r="D18" s="6" t="s">
        <v>107</v>
      </c>
      <c r="E18" s="7">
        <v>1</v>
      </c>
      <c r="F18" s="21">
        <v>0</v>
      </c>
      <c r="G18" s="7">
        <f t="shared" si="0"/>
        <v>0</v>
      </c>
    </row>
    <row r="19" spans="1:7" ht="6.75" customHeight="1">
      <c r="A19" s="248"/>
      <c r="B19" s="248"/>
      <c r="C19" s="248"/>
      <c r="D19" s="248"/>
      <c r="E19" s="248"/>
      <c r="F19" s="248"/>
      <c r="G19" s="248"/>
    </row>
    <row r="20" spans="1:8" ht="12.75">
      <c r="A20" s="11"/>
      <c r="B20" s="11"/>
      <c r="C20" s="11"/>
      <c r="D20" s="631" t="s">
        <v>23</v>
      </c>
      <c r="E20" s="631"/>
      <c r="F20" s="631"/>
      <c r="G20" s="7">
        <f>SUM(G11:G18)</f>
        <v>0</v>
      </c>
      <c r="H20" s="8"/>
    </row>
    <row r="21" spans="1:7" ht="12.75">
      <c r="A21" s="11"/>
      <c r="B21" s="11"/>
      <c r="C21" s="11"/>
      <c r="D21" s="631" t="s">
        <v>25</v>
      </c>
      <c r="E21" s="631"/>
      <c r="F21" s="631"/>
      <c r="G21" s="7">
        <f>ROUND(0.23*G20,2)</f>
        <v>0</v>
      </c>
    </row>
    <row r="22" spans="1:7" ht="12.75">
      <c r="A22" s="11"/>
      <c r="B22" s="11"/>
      <c r="C22" s="11"/>
      <c r="D22" s="631" t="s">
        <v>24</v>
      </c>
      <c r="E22" s="631"/>
      <c r="F22" s="631"/>
      <c r="G22" s="7">
        <f>G20+G21</f>
        <v>0</v>
      </c>
    </row>
    <row r="23" spans="1:7" ht="12.75">
      <c r="A23" s="246"/>
      <c r="B23" s="246"/>
      <c r="C23" s="247"/>
      <c r="D23" s="247"/>
      <c r="E23" s="247"/>
      <c r="F23" s="247"/>
      <c r="G23" s="246"/>
    </row>
    <row r="24" spans="1:7" ht="12.75">
      <c r="A24" s="246"/>
      <c r="B24" s="246"/>
      <c r="C24" s="246"/>
      <c r="D24" s="630"/>
      <c r="E24" s="630"/>
      <c r="F24" s="630"/>
      <c r="G24" s="630"/>
    </row>
    <row r="25" spans="1:7" ht="12.75">
      <c r="A25" s="246"/>
      <c r="B25" s="246"/>
      <c r="C25" s="246"/>
      <c r="D25" s="246"/>
      <c r="E25" s="246"/>
      <c r="F25" s="246"/>
      <c r="G25" s="246"/>
    </row>
    <row r="26" spans="1:7" ht="12.75" customHeight="1">
      <c r="A26" s="246"/>
      <c r="B26" s="246"/>
      <c r="C26" s="246"/>
      <c r="D26" s="629"/>
      <c r="E26" s="629"/>
      <c r="F26" s="629"/>
      <c r="G26" s="629"/>
    </row>
    <row r="27" spans="1:7" ht="12.75">
      <c r="A27" s="246"/>
      <c r="B27" s="246"/>
      <c r="C27" s="9" t="s">
        <v>111</v>
      </c>
      <c r="D27" s="629" t="s">
        <v>70</v>
      </c>
      <c r="E27" s="629"/>
      <c r="F27" s="629"/>
      <c r="G27" s="629"/>
    </row>
    <row r="28" spans="1:9" ht="12.75">
      <c r="A28" s="10"/>
      <c r="B28" s="10"/>
      <c r="C28" s="247" t="s">
        <v>68</v>
      </c>
      <c r="D28" s="628" t="s">
        <v>69</v>
      </c>
      <c r="E28" s="628"/>
      <c r="F28" s="628"/>
      <c r="G28" s="628"/>
      <c r="I28" s="8"/>
    </row>
    <row r="29" spans="1:7" ht="12.75">
      <c r="A29" s="10"/>
      <c r="B29" s="10"/>
      <c r="C29" s="10"/>
      <c r="D29" s="629"/>
      <c r="E29" s="629"/>
      <c r="F29" s="629"/>
      <c r="G29" s="629"/>
    </row>
    <row r="30" spans="4:7" ht="12.75">
      <c r="D30" s="629"/>
      <c r="E30" s="629"/>
      <c r="F30" s="629"/>
      <c r="G30" s="629"/>
    </row>
    <row r="31" spans="4:7" ht="12.75">
      <c r="D31" s="629"/>
      <c r="E31" s="629"/>
      <c r="F31" s="629"/>
      <c r="G31" s="629"/>
    </row>
    <row r="32" spans="4:7" ht="12.75">
      <c r="D32" s="629"/>
      <c r="E32" s="629"/>
      <c r="F32" s="629"/>
      <c r="G32" s="629"/>
    </row>
    <row r="33" spans="4:7" ht="12.75">
      <c r="D33" s="628"/>
      <c r="E33" s="628"/>
      <c r="F33" s="628"/>
      <c r="G33" s="628"/>
    </row>
  </sheetData>
  <mergeCells count="24">
    <mergeCell ref="A4:G4"/>
    <mergeCell ref="A3:G3"/>
    <mergeCell ref="D24:G24"/>
    <mergeCell ref="A1:G2"/>
    <mergeCell ref="A5:G5"/>
    <mergeCell ref="A7:A9"/>
    <mergeCell ref="B7:B9"/>
    <mergeCell ref="C7:C9"/>
    <mergeCell ref="D7:D9"/>
    <mergeCell ref="E7:E9"/>
    <mergeCell ref="F7:F9"/>
    <mergeCell ref="G7:G9"/>
    <mergeCell ref="A10:G10"/>
    <mergeCell ref="D20:F20"/>
    <mergeCell ref="D21:F21"/>
    <mergeCell ref="D22:F22"/>
    <mergeCell ref="D32:G32"/>
    <mergeCell ref="D33:G33"/>
    <mergeCell ref="D26:G26"/>
    <mergeCell ref="D27:G27"/>
    <mergeCell ref="D28:G28"/>
    <mergeCell ref="D29:G29"/>
    <mergeCell ref="D30:G30"/>
    <mergeCell ref="D31:G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33"/>
  <sheetViews>
    <sheetView zoomScale="106" zoomScaleNormal="106" workbookViewId="0" topLeftCell="A1">
      <selection activeCell="A1" sqref="A1:G2"/>
    </sheetView>
  </sheetViews>
  <sheetFormatPr defaultColWidth="9.00390625" defaultRowHeight="12.75"/>
  <cols>
    <col min="1" max="1" width="4.375" style="4" customWidth="1"/>
    <col min="2" max="2" width="10.00390625" style="4" customWidth="1"/>
    <col min="3" max="3" width="38.125" style="4" customWidth="1"/>
    <col min="4" max="4" width="7.00390625" style="4" customWidth="1"/>
    <col min="5" max="6" width="9.125" style="4" customWidth="1"/>
    <col min="7" max="7" width="9.875" style="4" bestFit="1" customWidth="1"/>
    <col min="8" max="16384" width="9.125" style="4" customWidth="1"/>
  </cols>
  <sheetData>
    <row r="1" spans="1:7" ht="12.75" customHeight="1">
      <c r="A1" s="623" t="s">
        <v>1094</v>
      </c>
      <c r="B1" s="623"/>
      <c r="C1" s="623"/>
      <c r="D1" s="623"/>
      <c r="E1" s="623"/>
      <c r="F1" s="623"/>
      <c r="G1" s="623"/>
    </row>
    <row r="2" spans="1:7" ht="7.5" customHeight="1">
      <c r="A2" s="623"/>
      <c r="B2" s="623"/>
      <c r="C2" s="623"/>
      <c r="D2" s="623"/>
      <c r="E2" s="623"/>
      <c r="F2" s="623"/>
      <c r="G2" s="623"/>
    </row>
    <row r="3" spans="1:12" ht="50.25" customHeight="1">
      <c r="A3" s="585" t="s">
        <v>1092</v>
      </c>
      <c r="B3" s="574"/>
      <c r="C3" s="574"/>
      <c r="D3" s="574"/>
      <c r="E3" s="574"/>
      <c r="F3" s="574"/>
      <c r="G3" s="574"/>
      <c r="H3" s="245"/>
      <c r="I3" s="245"/>
      <c r="J3" s="245"/>
      <c r="K3" s="245"/>
      <c r="L3" s="245"/>
    </row>
    <row r="4" spans="1:12" ht="33.75" customHeight="1">
      <c r="A4" s="607" t="s">
        <v>1045</v>
      </c>
      <c r="B4" s="580"/>
      <c r="C4" s="580"/>
      <c r="D4" s="580"/>
      <c r="E4" s="580"/>
      <c r="F4" s="580"/>
      <c r="G4" s="580"/>
      <c r="H4" s="436"/>
      <c r="I4" s="436"/>
      <c r="J4" s="436"/>
      <c r="K4" s="436"/>
      <c r="L4" s="436"/>
    </row>
    <row r="5" spans="1:7" ht="18" customHeight="1">
      <c r="A5" s="624" t="s">
        <v>454</v>
      </c>
      <c r="B5" s="625"/>
      <c r="C5" s="625"/>
      <c r="D5" s="625"/>
      <c r="E5" s="625"/>
      <c r="F5" s="625"/>
      <c r="G5" s="625"/>
    </row>
    <row r="6" ht="6.75" customHeight="1">
      <c r="C6" s="5"/>
    </row>
    <row r="7" spans="1:7" ht="12.75">
      <c r="A7" s="626" t="s">
        <v>16</v>
      </c>
      <c r="B7" s="626" t="s">
        <v>50</v>
      </c>
      <c r="C7" s="627" t="s">
        <v>20</v>
      </c>
      <c r="D7" s="626" t="s">
        <v>51</v>
      </c>
      <c r="E7" s="626" t="s">
        <v>5</v>
      </c>
      <c r="F7" s="626" t="s">
        <v>52</v>
      </c>
      <c r="G7" s="626" t="s">
        <v>22</v>
      </c>
    </row>
    <row r="8" spans="1:7" ht="12.75">
      <c r="A8" s="626"/>
      <c r="B8" s="626"/>
      <c r="C8" s="627"/>
      <c r="D8" s="626"/>
      <c r="E8" s="626"/>
      <c r="F8" s="626"/>
      <c r="G8" s="626"/>
    </row>
    <row r="9" spans="1:7" ht="12.75">
      <c r="A9" s="626"/>
      <c r="B9" s="626"/>
      <c r="C9" s="627"/>
      <c r="D9" s="626"/>
      <c r="E9" s="626"/>
      <c r="F9" s="626"/>
      <c r="G9" s="626"/>
    </row>
    <row r="10" spans="1:7" ht="3" customHeight="1">
      <c r="A10" s="632"/>
      <c r="B10" s="632"/>
      <c r="C10" s="632"/>
      <c r="D10" s="632"/>
      <c r="E10" s="632"/>
      <c r="F10" s="632"/>
      <c r="G10" s="632"/>
    </row>
    <row r="11" spans="1:16" ht="30" customHeight="1">
      <c r="A11" s="20" t="s">
        <v>34</v>
      </c>
      <c r="B11" s="7" t="s">
        <v>437</v>
      </c>
      <c r="C11" s="7" t="s">
        <v>438</v>
      </c>
      <c r="D11" s="6" t="s">
        <v>134</v>
      </c>
      <c r="E11" s="7">
        <v>32.16</v>
      </c>
      <c r="F11" s="21">
        <v>0</v>
      </c>
      <c r="G11" s="7">
        <f>ROUND(E11*F11,2)</f>
        <v>0</v>
      </c>
      <c r="H11" s="5"/>
      <c r="P11" s="8"/>
    </row>
    <row r="12" spans="1:8" ht="24">
      <c r="A12" s="20" t="s">
        <v>35</v>
      </c>
      <c r="B12" s="7" t="s">
        <v>439</v>
      </c>
      <c r="C12" s="7" t="s">
        <v>455</v>
      </c>
      <c r="D12" s="6" t="s">
        <v>19</v>
      </c>
      <c r="E12" s="7">
        <v>134</v>
      </c>
      <c r="F12" s="21">
        <v>0</v>
      </c>
      <c r="G12" s="7">
        <f aca="true" t="shared" si="0" ref="G12:G18">ROUND(E12*F12,2)</f>
        <v>0</v>
      </c>
      <c r="H12" s="5"/>
    </row>
    <row r="13" spans="1:16" ht="24">
      <c r="A13" s="20" t="s">
        <v>8</v>
      </c>
      <c r="B13" s="7" t="s">
        <v>440</v>
      </c>
      <c r="C13" s="7" t="s">
        <v>441</v>
      </c>
      <c r="D13" s="6" t="s">
        <v>19</v>
      </c>
      <c r="E13" s="7">
        <v>20</v>
      </c>
      <c r="F13" s="21">
        <v>0</v>
      </c>
      <c r="G13" s="7">
        <f t="shared" si="0"/>
        <v>0</v>
      </c>
      <c r="I13" s="14"/>
      <c r="P13" s="8"/>
    </row>
    <row r="14" spans="1:9" ht="36">
      <c r="A14" s="20" t="s">
        <v>29</v>
      </c>
      <c r="B14" s="7" t="s">
        <v>442</v>
      </c>
      <c r="C14" s="7" t="s">
        <v>830</v>
      </c>
      <c r="D14" s="6" t="s">
        <v>19</v>
      </c>
      <c r="E14" s="7">
        <v>200</v>
      </c>
      <c r="F14" s="21">
        <v>0</v>
      </c>
      <c r="G14" s="7">
        <f t="shared" si="0"/>
        <v>0</v>
      </c>
      <c r="I14" s="14"/>
    </row>
    <row r="15" spans="1:7" ht="66.75" customHeight="1">
      <c r="A15" s="20" t="s">
        <v>30</v>
      </c>
      <c r="B15" s="7" t="s">
        <v>443</v>
      </c>
      <c r="C15" s="7" t="s">
        <v>453</v>
      </c>
      <c r="D15" s="6" t="s">
        <v>0</v>
      </c>
      <c r="E15" s="7">
        <v>6</v>
      </c>
      <c r="F15" s="21">
        <v>0</v>
      </c>
      <c r="G15" s="7">
        <f t="shared" si="0"/>
        <v>0</v>
      </c>
    </row>
    <row r="16" spans="1:7" ht="24">
      <c r="A16" s="20" t="s">
        <v>31</v>
      </c>
      <c r="B16" s="7" t="s">
        <v>444</v>
      </c>
      <c r="C16" s="7" t="s">
        <v>445</v>
      </c>
      <c r="D16" s="6" t="s">
        <v>134</v>
      </c>
      <c r="E16" s="7">
        <v>32.16</v>
      </c>
      <c r="F16" s="21">
        <v>0</v>
      </c>
      <c r="G16" s="7">
        <f t="shared" si="0"/>
        <v>0</v>
      </c>
    </row>
    <row r="17" spans="1:7" ht="36">
      <c r="A17" s="20" t="s">
        <v>32</v>
      </c>
      <c r="B17" s="7" t="s">
        <v>446</v>
      </c>
      <c r="C17" s="7" t="s">
        <v>447</v>
      </c>
      <c r="D17" s="6" t="s">
        <v>64</v>
      </c>
      <c r="E17" s="7">
        <v>6</v>
      </c>
      <c r="F17" s="21">
        <v>0</v>
      </c>
      <c r="G17" s="7">
        <f t="shared" si="0"/>
        <v>0</v>
      </c>
    </row>
    <row r="18" spans="1:7" ht="36">
      <c r="A18" s="20" t="s">
        <v>36</v>
      </c>
      <c r="B18" s="7" t="s">
        <v>237</v>
      </c>
      <c r="C18" s="7" t="s">
        <v>238</v>
      </c>
      <c r="D18" s="6" t="s">
        <v>107</v>
      </c>
      <c r="E18" s="7">
        <v>1</v>
      </c>
      <c r="F18" s="21">
        <v>0</v>
      </c>
      <c r="G18" s="7">
        <f t="shared" si="0"/>
        <v>0</v>
      </c>
    </row>
    <row r="19" spans="1:7" ht="6.75" customHeight="1">
      <c r="A19" s="248"/>
      <c r="B19" s="248"/>
      <c r="C19" s="248"/>
      <c r="D19" s="248"/>
      <c r="E19" s="248"/>
      <c r="F19" s="248"/>
      <c r="G19" s="248"/>
    </row>
    <row r="20" spans="1:8" ht="12.75">
      <c r="A20" s="11"/>
      <c r="B20" s="11"/>
      <c r="C20" s="11"/>
      <c r="D20" s="631" t="s">
        <v>23</v>
      </c>
      <c r="E20" s="631"/>
      <c r="F20" s="631"/>
      <c r="G20" s="7">
        <f>SUM(G11:G18)</f>
        <v>0</v>
      </c>
      <c r="H20" s="8"/>
    </row>
    <row r="21" spans="1:7" ht="12.75">
      <c r="A21" s="11"/>
      <c r="B21" s="11"/>
      <c r="C21" s="11"/>
      <c r="D21" s="631" t="s">
        <v>25</v>
      </c>
      <c r="E21" s="631"/>
      <c r="F21" s="631"/>
      <c r="G21" s="7">
        <f>ROUND(0.23*G20,2)</f>
        <v>0</v>
      </c>
    </row>
    <row r="22" spans="1:7" ht="12.75">
      <c r="A22" s="11"/>
      <c r="B22" s="11"/>
      <c r="C22" s="11"/>
      <c r="D22" s="631" t="s">
        <v>24</v>
      </c>
      <c r="E22" s="631"/>
      <c r="F22" s="631"/>
      <c r="G22" s="7">
        <f>G20+G21</f>
        <v>0</v>
      </c>
    </row>
    <row r="23" spans="1:7" ht="12.75">
      <c r="A23" s="246"/>
      <c r="B23" s="246"/>
      <c r="C23" s="247"/>
      <c r="D23" s="247"/>
      <c r="E23" s="247"/>
      <c r="F23" s="247"/>
      <c r="G23" s="246"/>
    </row>
    <row r="24" spans="1:7" ht="12.75">
      <c r="A24" s="246"/>
      <c r="B24" s="246"/>
      <c r="C24" s="246"/>
      <c r="D24" s="630"/>
      <c r="E24" s="630"/>
      <c r="F24" s="630"/>
      <c r="G24" s="630"/>
    </row>
    <row r="25" spans="1:7" ht="12.75">
      <c r="A25" s="246"/>
      <c r="B25" s="246"/>
      <c r="C25" s="246"/>
      <c r="D25" s="246"/>
      <c r="E25" s="246"/>
      <c r="F25" s="246"/>
      <c r="G25" s="246"/>
    </row>
    <row r="26" spans="1:7" ht="12.75" customHeight="1">
      <c r="A26" s="246"/>
      <c r="B26" s="246"/>
      <c r="C26" s="246"/>
      <c r="D26" s="629"/>
      <c r="E26" s="629"/>
      <c r="F26" s="629"/>
      <c r="G26" s="629"/>
    </row>
    <row r="27" spans="1:7" ht="12.75">
      <c r="A27" s="246"/>
      <c r="B27" s="246"/>
      <c r="C27" s="9" t="s">
        <v>111</v>
      </c>
      <c r="D27" s="629" t="s">
        <v>70</v>
      </c>
      <c r="E27" s="629"/>
      <c r="F27" s="629"/>
      <c r="G27" s="629"/>
    </row>
    <row r="28" spans="1:9" ht="12.75">
      <c r="A28" s="10"/>
      <c r="B28" s="10"/>
      <c r="C28" s="247" t="s">
        <v>68</v>
      </c>
      <c r="D28" s="628" t="s">
        <v>69</v>
      </c>
      <c r="E28" s="628"/>
      <c r="F28" s="628"/>
      <c r="G28" s="628"/>
      <c r="I28" s="8"/>
    </row>
    <row r="29" spans="1:7" ht="12.75">
      <c r="A29" s="10"/>
      <c r="B29" s="10"/>
      <c r="C29" s="10"/>
      <c r="D29" s="629"/>
      <c r="E29" s="629"/>
      <c r="F29" s="629"/>
      <c r="G29" s="629"/>
    </row>
    <row r="30" spans="4:7" ht="12.75">
      <c r="D30" s="629"/>
      <c r="E30" s="629"/>
      <c r="F30" s="629"/>
      <c r="G30" s="629"/>
    </row>
    <row r="31" spans="4:7" ht="12.75">
      <c r="D31" s="629"/>
      <c r="E31" s="629"/>
      <c r="F31" s="629"/>
      <c r="G31" s="629"/>
    </row>
    <row r="32" spans="4:7" ht="12.75">
      <c r="D32" s="629"/>
      <c r="E32" s="629"/>
      <c r="F32" s="629"/>
      <c r="G32" s="629"/>
    </row>
    <row r="33" spans="4:7" ht="12.75">
      <c r="D33" s="628"/>
      <c r="E33" s="628"/>
      <c r="F33" s="628"/>
      <c r="G33" s="628"/>
    </row>
  </sheetData>
  <mergeCells count="24">
    <mergeCell ref="A4:G4"/>
    <mergeCell ref="A3:G3"/>
    <mergeCell ref="D24:G24"/>
    <mergeCell ref="A1:G2"/>
    <mergeCell ref="A5:G5"/>
    <mergeCell ref="A7:A9"/>
    <mergeCell ref="B7:B9"/>
    <mergeCell ref="C7:C9"/>
    <mergeCell ref="D7:D9"/>
    <mergeCell ref="E7:E9"/>
    <mergeCell ref="F7:F9"/>
    <mergeCell ref="G7:G9"/>
    <mergeCell ref="A10:G10"/>
    <mergeCell ref="D20:F20"/>
    <mergeCell ref="D21:F21"/>
    <mergeCell ref="D22:F22"/>
    <mergeCell ref="D32:G32"/>
    <mergeCell ref="D33:G33"/>
    <mergeCell ref="D26:G26"/>
    <mergeCell ref="D27:G27"/>
    <mergeCell ref="D28:G28"/>
    <mergeCell ref="D29:G29"/>
    <mergeCell ref="D30:G30"/>
    <mergeCell ref="D31:G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33"/>
  <sheetViews>
    <sheetView zoomScale="106" zoomScaleNormal="106" workbookViewId="0" topLeftCell="A1">
      <selection activeCell="M16" sqref="M16"/>
    </sheetView>
  </sheetViews>
  <sheetFormatPr defaultColWidth="9.00390625" defaultRowHeight="12.75"/>
  <cols>
    <col min="1" max="1" width="4.375" style="4" customWidth="1"/>
    <col min="2" max="2" width="10.00390625" style="4" customWidth="1"/>
    <col min="3" max="3" width="38.125" style="4" customWidth="1"/>
    <col min="4" max="4" width="7.00390625" style="4" customWidth="1"/>
    <col min="5" max="6" width="9.125" style="4" customWidth="1"/>
    <col min="7" max="7" width="9.875" style="4" bestFit="1" customWidth="1"/>
    <col min="8" max="16384" width="9.125" style="4" customWidth="1"/>
  </cols>
  <sheetData>
    <row r="1" spans="1:7" ht="12.75" customHeight="1">
      <c r="A1" s="623" t="s">
        <v>1094</v>
      </c>
      <c r="B1" s="623"/>
      <c r="C1" s="623"/>
      <c r="D1" s="623"/>
      <c r="E1" s="623"/>
      <c r="F1" s="623"/>
      <c r="G1" s="623"/>
    </row>
    <row r="2" spans="1:7" ht="7.5" customHeight="1">
      <c r="A2" s="623"/>
      <c r="B2" s="623"/>
      <c r="C2" s="623"/>
      <c r="D2" s="623"/>
      <c r="E2" s="623"/>
      <c r="F2" s="623"/>
      <c r="G2" s="623"/>
    </row>
    <row r="3" spans="1:12" ht="49.5" customHeight="1">
      <c r="A3" s="585" t="s">
        <v>1092</v>
      </c>
      <c r="B3" s="574"/>
      <c r="C3" s="574"/>
      <c r="D3" s="574"/>
      <c r="E3" s="574"/>
      <c r="F3" s="574"/>
      <c r="G3" s="574"/>
      <c r="H3" s="245"/>
      <c r="I3" s="245"/>
      <c r="J3" s="245"/>
      <c r="K3" s="245"/>
      <c r="L3" s="245"/>
    </row>
    <row r="4" spans="1:12" ht="33.75" customHeight="1">
      <c r="A4" s="607" t="s">
        <v>1045</v>
      </c>
      <c r="B4" s="580"/>
      <c r="C4" s="580"/>
      <c r="D4" s="580"/>
      <c r="E4" s="580"/>
      <c r="F4" s="580"/>
      <c r="G4" s="580"/>
      <c r="H4" s="436"/>
      <c r="I4" s="436"/>
      <c r="J4" s="436"/>
      <c r="K4" s="436"/>
      <c r="L4" s="436"/>
    </row>
    <row r="5" spans="1:7" ht="18" customHeight="1">
      <c r="A5" s="624" t="s">
        <v>456</v>
      </c>
      <c r="B5" s="625"/>
      <c r="C5" s="625"/>
      <c r="D5" s="625"/>
      <c r="E5" s="625"/>
      <c r="F5" s="625"/>
      <c r="G5" s="625"/>
    </row>
    <row r="6" ht="6.75" customHeight="1">
      <c r="C6" s="5"/>
    </row>
    <row r="7" spans="1:7" ht="12.75">
      <c r="A7" s="626" t="s">
        <v>16</v>
      </c>
      <c r="B7" s="626" t="s">
        <v>50</v>
      </c>
      <c r="C7" s="627" t="s">
        <v>20</v>
      </c>
      <c r="D7" s="626" t="s">
        <v>51</v>
      </c>
      <c r="E7" s="626" t="s">
        <v>5</v>
      </c>
      <c r="F7" s="626" t="s">
        <v>52</v>
      </c>
      <c r="G7" s="626" t="s">
        <v>22</v>
      </c>
    </row>
    <row r="8" spans="1:7" ht="12.75">
      <c r="A8" s="626"/>
      <c r="B8" s="626"/>
      <c r="C8" s="627"/>
      <c r="D8" s="626"/>
      <c r="E8" s="626"/>
      <c r="F8" s="626"/>
      <c r="G8" s="626"/>
    </row>
    <row r="9" spans="1:7" ht="12.75">
      <c r="A9" s="626"/>
      <c r="B9" s="626"/>
      <c r="C9" s="627"/>
      <c r="D9" s="626"/>
      <c r="E9" s="626"/>
      <c r="F9" s="626"/>
      <c r="G9" s="626"/>
    </row>
    <row r="10" spans="1:7" ht="3" customHeight="1">
      <c r="A10" s="632"/>
      <c r="B10" s="632"/>
      <c r="C10" s="632"/>
      <c r="D10" s="632"/>
      <c r="E10" s="632"/>
      <c r="F10" s="632"/>
      <c r="G10" s="632"/>
    </row>
    <row r="11" spans="1:16" ht="30" customHeight="1">
      <c r="A11" s="20" t="s">
        <v>34</v>
      </c>
      <c r="B11" s="7" t="s">
        <v>437</v>
      </c>
      <c r="C11" s="7" t="s">
        <v>438</v>
      </c>
      <c r="D11" s="6" t="s">
        <v>134</v>
      </c>
      <c r="E11" s="7">
        <v>66.24</v>
      </c>
      <c r="F11" s="21">
        <v>0</v>
      </c>
      <c r="G11" s="7">
        <f>ROUND(E11*F11,2)</f>
        <v>0</v>
      </c>
      <c r="H11" s="5"/>
      <c r="P11" s="8"/>
    </row>
    <row r="12" spans="1:8" ht="24">
      <c r="A12" s="20" t="s">
        <v>35</v>
      </c>
      <c r="B12" s="7" t="s">
        <v>439</v>
      </c>
      <c r="C12" s="7" t="s">
        <v>455</v>
      </c>
      <c r="D12" s="6" t="s">
        <v>19</v>
      </c>
      <c r="E12" s="7">
        <v>276</v>
      </c>
      <c r="F12" s="21">
        <v>0</v>
      </c>
      <c r="G12" s="7">
        <f aca="true" t="shared" si="0" ref="G12:G18">ROUND(E12*F12,2)</f>
        <v>0</v>
      </c>
      <c r="H12" s="5"/>
    </row>
    <row r="13" spans="1:16" ht="24">
      <c r="A13" s="20" t="s">
        <v>8</v>
      </c>
      <c r="B13" s="7" t="s">
        <v>440</v>
      </c>
      <c r="C13" s="7" t="s">
        <v>441</v>
      </c>
      <c r="D13" s="6" t="s">
        <v>19</v>
      </c>
      <c r="E13" s="7">
        <v>20</v>
      </c>
      <c r="F13" s="21">
        <v>0</v>
      </c>
      <c r="G13" s="7">
        <f t="shared" si="0"/>
        <v>0</v>
      </c>
      <c r="I13" s="14"/>
      <c r="P13" s="8"/>
    </row>
    <row r="14" spans="1:9" ht="36">
      <c r="A14" s="20" t="s">
        <v>29</v>
      </c>
      <c r="B14" s="7" t="s">
        <v>442</v>
      </c>
      <c r="C14" s="7" t="s">
        <v>831</v>
      </c>
      <c r="D14" s="6" t="s">
        <v>19</v>
      </c>
      <c r="E14" s="7">
        <v>412</v>
      </c>
      <c r="F14" s="21">
        <v>0</v>
      </c>
      <c r="G14" s="7">
        <f t="shared" si="0"/>
        <v>0</v>
      </c>
      <c r="I14" s="14"/>
    </row>
    <row r="15" spans="1:7" ht="66.75" customHeight="1">
      <c r="A15" s="20" t="s">
        <v>30</v>
      </c>
      <c r="B15" s="7" t="s">
        <v>443</v>
      </c>
      <c r="C15" s="7" t="s">
        <v>453</v>
      </c>
      <c r="D15" s="6" t="s">
        <v>0</v>
      </c>
      <c r="E15" s="7">
        <v>6</v>
      </c>
      <c r="F15" s="21">
        <v>0</v>
      </c>
      <c r="G15" s="7">
        <f t="shared" si="0"/>
        <v>0</v>
      </c>
    </row>
    <row r="16" spans="1:7" ht="24">
      <c r="A16" s="20" t="s">
        <v>31</v>
      </c>
      <c r="B16" s="7" t="s">
        <v>444</v>
      </c>
      <c r="C16" s="7" t="s">
        <v>445</v>
      </c>
      <c r="D16" s="6" t="s">
        <v>134</v>
      </c>
      <c r="E16" s="7">
        <v>66.24</v>
      </c>
      <c r="F16" s="21">
        <v>0</v>
      </c>
      <c r="G16" s="7">
        <f t="shared" si="0"/>
        <v>0</v>
      </c>
    </row>
    <row r="17" spans="1:7" ht="36">
      <c r="A17" s="20" t="s">
        <v>32</v>
      </c>
      <c r="B17" s="7" t="s">
        <v>446</v>
      </c>
      <c r="C17" s="7" t="s">
        <v>447</v>
      </c>
      <c r="D17" s="6" t="s">
        <v>64</v>
      </c>
      <c r="E17" s="7">
        <v>6</v>
      </c>
      <c r="F17" s="21">
        <v>0</v>
      </c>
      <c r="G17" s="7">
        <f t="shared" si="0"/>
        <v>0</v>
      </c>
    </row>
    <row r="18" spans="1:7" ht="36">
      <c r="A18" s="20" t="s">
        <v>36</v>
      </c>
      <c r="B18" s="7" t="s">
        <v>237</v>
      </c>
      <c r="C18" s="7" t="s">
        <v>238</v>
      </c>
      <c r="D18" s="6" t="s">
        <v>107</v>
      </c>
      <c r="E18" s="7">
        <v>1</v>
      </c>
      <c r="F18" s="21">
        <v>0</v>
      </c>
      <c r="G18" s="7">
        <f t="shared" si="0"/>
        <v>0</v>
      </c>
    </row>
    <row r="19" spans="1:7" ht="6.75" customHeight="1">
      <c r="A19" s="248"/>
      <c r="B19" s="248"/>
      <c r="C19" s="248"/>
      <c r="D19" s="248"/>
      <c r="E19" s="248"/>
      <c r="F19" s="248"/>
      <c r="G19" s="248"/>
    </row>
    <row r="20" spans="1:8" ht="12.75">
      <c r="A20" s="11"/>
      <c r="B20" s="11"/>
      <c r="C20" s="11"/>
      <c r="D20" s="631" t="s">
        <v>23</v>
      </c>
      <c r="E20" s="631"/>
      <c r="F20" s="631"/>
      <c r="G20" s="7">
        <f>SUM(G11:G18)</f>
        <v>0</v>
      </c>
      <c r="H20" s="8"/>
    </row>
    <row r="21" spans="1:7" ht="12.75">
      <c r="A21" s="11"/>
      <c r="B21" s="11"/>
      <c r="C21" s="11"/>
      <c r="D21" s="631" t="s">
        <v>25</v>
      </c>
      <c r="E21" s="631"/>
      <c r="F21" s="631"/>
      <c r="G21" s="7">
        <f>ROUND(0.23*G20,2)</f>
        <v>0</v>
      </c>
    </row>
    <row r="22" spans="1:7" ht="12.75">
      <c r="A22" s="11"/>
      <c r="B22" s="11"/>
      <c r="C22" s="11"/>
      <c r="D22" s="631" t="s">
        <v>24</v>
      </c>
      <c r="E22" s="631"/>
      <c r="F22" s="631"/>
      <c r="G22" s="7">
        <f>G20+G21</f>
        <v>0</v>
      </c>
    </row>
    <row r="23" spans="1:7" ht="12.75">
      <c r="A23" s="246"/>
      <c r="B23" s="246"/>
      <c r="C23" s="247"/>
      <c r="D23" s="247"/>
      <c r="E23" s="247"/>
      <c r="F23" s="247"/>
      <c r="G23" s="246"/>
    </row>
    <row r="24" spans="1:7" ht="12.75">
      <c r="A24" s="246"/>
      <c r="B24" s="246"/>
      <c r="C24" s="246"/>
      <c r="D24" s="630"/>
      <c r="E24" s="630"/>
      <c r="F24" s="630"/>
      <c r="G24" s="630"/>
    </row>
    <row r="25" spans="1:7" ht="12.75">
      <c r="A25" s="246"/>
      <c r="B25" s="246"/>
      <c r="C25" s="246"/>
      <c r="D25" s="246"/>
      <c r="E25" s="246"/>
      <c r="F25" s="246"/>
      <c r="G25" s="246"/>
    </row>
    <row r="26" spans="1:7" ht="12.75" customHeight="1">
      <c r="A26" s="246"/>
      <c r="B26" s="246"/>
      <c r="C26" s="246"/>
      <c r="D26" s="629"/>
      <c r="E26" s="629"/>
      <c r="F26" s="629"/>
      <c r="G26" s="629"/>
    </row>
    <row r="27" spans="1:7" ht="12.75">
      <c r="A27" s="246"/>
      <c r="B27" s="246"/>
      <c r="C27" s="9" t="s">
        <v>111</v>
      </c>
      <c r="D27" s="629" t="s">
        <v>70</v>
      </c>
      <c r="E27" s="629"/>
      <c r="F27" s="629"/>
      <c r="G27" s="629"/>
    </row>
    <row r="28" spans="1:9" ht="12.75">
      <c r="A28" s="10"/>
      <c r="B28" s="10"/>
      <c r="C28" s="247" t="s">
        <v>68</v>
      </c>
      <c r="D28" s="628" t="s">
        <v>69</v>
      </c>
      <c r="E28" s="628"/>
      <c r="F28" s="628"/>
      <c r="G28" s="628"/>
      <c r="I28" s="8"/>
    </row>
    <row r="29" spans="1:7" ht="12.75">
      <c r="A29" s="10"/>
      <c r="B29" s="10"/>
      <c r="C29" s="10"/>
      <c r="D29" s="629"/>
      <c r="E29" s="629"/>
      <c r="F29" s="629"/>
      <c r="G29" s="629"/>
    </row>
    <row r="30" spans="4:7" ht="12.75">
      <c r="D30" s="629"/>
      <c r="E30" s="629"/>
      <c r="F30" s="629"/>
      <c r="G30" s="629"/>
    </row>
    <row r="31" spans="4:7" ht="12.75">
      <c r="D31" s="629"/>
      <c r="E31" s="629"/>
      <c r="F31" s="629"/>
      <c r="G31" s="629"/>
    </row>
    <row r="32" spans="4:7" ht="12.75">
      <c r="D32" s="629"/>
      <c r="E32" s="629"/>
      <c r="F32" s="629"/>
      <c r="G32" s="629"/>
    </row>
    <row r="33" spans="4:7" ht="12.75">
      <c r="D33" s="628"/>
      <c r="E33" s="628"/>
      <c r="F33" s="628"/>
      <c r="G33" s="628"/>
    </row>
  </sheetData>
  <mergeCells count="24">
    <mergeCell ref="A4:G4"/>
    <mergeCell ref="A3:G3"/>
    <mergeCell ref="D24:G24"/>
    <mergeCell ref="A1:G2"/>
    <mergeCell ref="A5:G5"/>
    <mergeCell ref="A7:A9"/>
    <mergeCell ref="B7:B9"/>
    <mergeCell ref="C7:C9"/>
    <mergeCell ref="D7:D9"/>
    <mergeCell ref="E7:E9"/>
    <mergeCell ref="F7:F9"/>
    <mergeCell ref="G7:G9"/>
    <mergeCell ref="A10:G10"/>
    <mergeCell ref="D20:F20"/>
    <mergeCell ref="D21:F21"/>
    <mergeCell ref="D22:F22"/>
    <mergeCell ref="D32:G32"/>
    <mergeCell ref="D33:G33"/>
    <mergeCell ref="D26:G26"/>
    <mergeCell ref="D27:G27"/>
    <mergeCell ref="D28:G28"/>
    <mergeCell ref="D29:G29"/>
    <mergeCell ref="D30:G30"/>
    <mergeCell ref="D31:G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33"/>
  <sheetViews>
    <sheetView zoomScale="106" zoomScaleNormal="106" workbookViewId="0" topLeftCell="A1">
      <selection activeCell="A1" sqref="A1:G2"/>
    </sheetView>
  </sheetViews>
  <sheetFormatPr defaultColWidth="9.00390625" defaultRowHeight="12.75"/>
  <cols>
    <col min="1" max="1" width="4.375" style="4" customWidth="1"/>
    <col min="2" max="2" width="10.00390625" style="4" customWidth="1"/>
    <col min="3" max="3" width="38.125" style="4" customWidth="1"/>
    <col min="4" max="4" width="7.00390625" style="4" customWidth="1"/>
    <col min="5" max="6" width="9.125" style="4" customWidth="1"/>
    <col min="7" max="7" width="9.875" style="4" bestFit="1" customWidth="1"/>
    <col min="8" max="16384" width="9.125" style="4" customWidth="1"/>
  </cols>
  <sheetData>
    <row r="1" spans="1:7" ht="12.75" customHeight="1">
      <c r="A1" s="623" t="s">
        <v>1094</v>
      </c>
      <c r="B1" s="623"/>
      <c r="C1" s="623"/>
      <c r="D1" s="623"/>
      <c r="E1" s="623"/>
      <c r="F1" s="623"/>
      <c r="G1" s="623"/>
    </row>
    <row r="2" spans="1:7" ht="7.5" customHeight="1">
      <c r="A2" s="623"/>
      <c r="B2" s="623"/>
      <c r="C2" s="623"/>
      <c r="D2" s="623"/>
      <c r="E2" s="623"/>
      <c r="F2" s="623"/>
      <c r="G2" s="623"/>
    </row>
    <row r="3" spans="1:12" ht="51.75" customHeight="1">
      <c r="A3" s="585" t="s">
        <v>1092</v>
      </c>
      <c r="B3" s="574"/>
      <c r="C3" s="574"/>
      <c r="D3" s="574"/>
      <c r="E3" s="574"/>
      <c r="F3" s="574"/>
      <c r="G3" s="574"/>
      <c r="H3" s="245"/>
      <c r="I3" s="245"/>
      <c r="J3" s="245"/>
      <c r="K3" s="245"/>
      <c r="L3" s="245"/>
    </row>
    <row r="4" spans="1:12" ht="33.75" customHeight="1">
      <c r="A4" s="607" t="s">
        <v>1045</v>
      </c>
      <c r="B4" s="580"/>
      <c r="C4" s="580"/>
      <c r="D4" s="580"/>
      <c r="E4" s="580"/>
      <c r="F4" s="580"/>
      <c r="G4" s="580"/>
      <c r="H4" s="436"/>
      <c r="I4" s="436"/>
      <c r="J4" s="436"/>
      <c r="K4" s="436"/>
      <c r="L4" s="436"/>
    </row>
    <row r="5" spans="1:7" ht="18" customHeight="1">
      <c r="A5" s="624" t="s">
        <v>457</v>
      </c>
      <c r="B5" s="625"/>
      <c r="C5" s="625"/>
      <c r="D5" s="625"/>
      <c r="E5" s="625"/>
      <c r="F5" s="625"/>
      <c r="G5" s="625"/>
    </row>
    <row r="6" ht="6.75" customHeight="1">
      <c r="C6" s="5"/>
    </row>
    <row r="7" spans="1:7" ht="12.75">
      <c r="A7" s="626" t="s">
        <v>16</v>
      </c>
      <c r="B7" s="626" t="s">
        <v>50</v>
      </c>
      <c r="C7" s="627" t="s">
        <v>20</v>
      </c>
      <c r="D7" s="626" t="s">
        <v>51</v>
      </c>
      <c r="E7" s="626" t="s">
        <v>5</v>
      </c>
      <c r="F7" s="626" t="s">
        <v>52</v>
      </c>
      <c r="G7" s="626" t="s">
        <v>22</v>
      </c>
    </row>
    <row r="8" spans="1:7" ht="12.75">
      <c r="A8" s="626"/>
      <c r="B8" s="626"/>
      <c r="C8" s="627"/>
      <c r="D8" s="626"/>
      <c r="E8" s="626"/>
      <c r="F8" s="626"/>
      <c r="G8" s="626"/>
    </row>
    <row r="9" spans="1:7" ht="12.75">
      <c r="A9" s="626"/>
      <c r="B9" s="626"/>
      <c r="C9" s="627"/>
      <c r="D9" s="626"/>
      <c r="E9" s="626"/>
      <c r="F9" s="626"/>
      <c r="G9" s="626"/>
    </row>
    <row r="10" spans="1:7" ht="3" customHeight="1">
      <c r="A10" s="632"/>
      <c r="B10" s="632"/>
      <c r="C10" s="632"/>
      <c r="D10" s="632"/>
      <c r="E10" s="632"/>
      <c r="F10" s="632"/>
      <c r="G10" s="632"/>
    </row>
    <row r="11" spans="1:16" ht="30" customHeight="1">
      <c r="A11" s="20" t="s">
        <v>34</v>
      </c>
      <c r="B11" s="7" t="s">
        <v>437</v>
      </c>
      <c r="C11" s="7" t="s">
        <v>438</v>
      </c>
      <c r="D11" s="6" t="s">
        <v>134</v>
      </c>
      <c r="E11" s="7">
        <v>35.52</v>
      </c>
      <c r="F11" s="21">
        <v>0</v>
      </c>
      <c r="G11" s="7">
        <f>ROUND(E11*F11,2)</f>
        <v>0</v>
      </c>
      <c r="H11" s="5"/>
      <c r="P11" s="8"/>
    </row>
    <row r="12" spans="1:8" ht="24">
      <c r="A12" s="20" t="s">
        <v>35</v>
      </c>
      <c r="B12" s="7" t="s">
        <v>439</v>
      </c>
      <c r="C12" s="7" t="s">
        <v>455</v>
      </c>
      <c r="D12" s="6" t="s">
        <v>19</v>
      </c>
      <c r="E12" s="7">
        <v>148</v>
      </c>
      <c r="F12" s="21">
        <v>0</v>
      </c>
      <c r="G12" s="7">
        <f aca="true" t="shared" si="0" ref="G12:G18">ROUND(E12*F12,2)</f>
        <v>0</v>
      </c>
      <c r="H12" s="5"/>
    </row>
    <row r="13" spans="1:16" ht="24">
      <c r="A13" s="20" t="s">
        <v>8</v>
      </c>
      <c r="B13" s="7" t="s">
        <v>440</v>
      </c>
      <c r="C13" s="7" t="s">
        <v>441</v>
      </c>
      <c r="D13" s="6" t="s">
        <v>19</v>
      </c>
      <c r="E13" s="7">
        <v>20</v>
      </c>
      <c r="F13" s="21">
        <v>0</v>
      </c>
      <c r="G13" s="7">
        <f t="shared" si="0"/>
        <v>0</v>
      </c>
      <c r="I13" s="14"/>
      <c r="P13" s="8"/>
    </row>
    <row r="14" spans="1:9" ht="36">
      <c r="A14" s="20" t="s">
        <v>29</v>
      </c>
      <c r="B14" s="7" t="s">
        <v>442</v>
      </c>
      <c r="C14" s="7" t="s">
        <v>832</v>
      </c>
      <c r="D14" s="6" t="s">
        <v>19</v>
      </c>
      <c r="E14" s="7">
        <v>220</v>
      </c>
      <c r="F14" s="21">
        <v>0</v>
      </c>
      <c r="G14" s="7">
        <f t="shared" si="0"/>
        <v>0</v>
      </c>
      <c r="I14" s="14"/>
    </row>
    <row r="15" spans="1:7" ht="66.75" customHeight="1">
      <c r="A15" s="20" t="s">
        <v>30</v>
      </c>
      <c r="B15" s="7" t="s">
        <v>443</v>
      </c>
      <c r="C15" s="7" t="s">
        <v>453</v>
      </c>
      <c r="D15" s="6" t="s">
        <v>0</v>
      </c>
      <c r="E15" s="7">
        <v>6</v>
      </c>
      <c r="F15" s="21">
        <v>0</v>
      </c>
      <c r="G15" s="7">
        <f t="shared" si="0"/>
        <v>0</v>
      </c>
    </row>
    <row r="16" spans="1:7" ht="24">
      <c r="A16" s="20" t="s">
        <v>31</v>
      </c>
      <c r="B16" s="7" t="s">
        <v>444</v>
      </c>
      <c r="C16" s="7" t="s">
        <v>445</v>
      </c>
      <c r="D16" s="6" t="s">
        <v>134</v>
      </c>
      <c r="E16" s="7">
        <v>35.52</v>
      </c>
      <c r="F16" s="21">
        <v>0</v>
      </c>
      <c r="G16" s="7">
        <f t="shared" si="0"/>
        <v>0</v>
      </c>
    </row>
    <row r="17" spans="1:7" ht="36">
      <c r="A17" s="20" t="s">
        <v>32</v>
      </c>
      <c r="B17" s="7" t="s">
        <v>446</v>
      </c>
      <c r="C17" s="7" t="s">
        <v>447</v>
      </c>
      <c r="D17" s="6" t="s">
        <v>64</v>
      </c>
      <c r="E17" s="7">
        <v>6</v>
      </c>
      <c r="F17" s="21">
        <v>0</v>
      </c>
      <c r="G17" s="7">
        <f t="shared" si="0"/>
        <v>0</v>
      </c>
    </row>
    <row r="18" spans="1:7" ht="36">
      <c r="A18" s="20" t="s">
        <v>36</v>
      </c>
      <c r="B18" s="7" t="s">
        <v>237</v>
      </c>
      <c r="C18" s="7" t="s">
        <v>238</v>
      </c>
      <c r="D18" s="6" t="s">
        <v>107</v>
      </c>
      <c r="E18" s="7">
        <v>1</v>
      </c>
      <c r="F18" s="21">
        <v>0</v>
      </c>
      <c r="G18" s="7">
        <f t="shared" si="0"/>
        <v>0</v>
      </c>
    </row>
    <row r="19" spans="1:7" ht="6.75" customHeight="1">
      <c r="A19" s="248"/>
      <c r="B19" s="248"/>
      <c r="C19" s="248"/>
      <c r="D19" s="248"/>
      <c r="E19" s="248"/>
      <c r="F19" s="248"/>
      <c r="G19" s="248"/>
    </row>
    <row r="20" spans="1:8" ht="12.75">
      <c r="A20" s="11"/>
      <c r="B20" s="11"/>
      <c r="C20" s="11"/>
      <c r="D20" s="631" t="s">
        <v>23</v>
      </c>
      <c r="E20" s="631"/>
      <c r="F20" s="631"/>
      <c r="G20" s="7">
        <f>SUM(G11:G18)</f>
        <v>0</v>
      </c>
      <c r="H20" s="8"/>
    </row>
    <row r="21" spans="1:7" ht="12.75">
      <c r="A21" s="11"/>
      <c r="B21" s="11"/>
      <c r="C21" s="11"/>
      <c r="D21" s="631" t="s">
        <v>25</v>
      </c>
      <c r="E21" s="631"/>
      <c r="F21" s="631"/>
      <c r="G21" s="7">
        <f>ROUND(0.23*G20,2)</f>
        <v>0</v>
      </c>
    </row>
    <row r="22" spans="1:7" ht="12.75">
      <c r="A22" s="11"/>
      <c r="B22" s="11"/>
      <c r="C22" s="11"/>
      <c r="D22" s="631" t="s">
        <v>24</v>
      </c>
      <c r="E22" s="631"/>
      <c r="F22" s="631"/>
      <c r="G22" s="7">
        <f>G20+G21</f>
        <v>0</v>
      </c>
    </row>
    <row r="23" spans="1:7" ht="12.75">
      <c r="A23" s="246"/>
      <c r="B23" s="246"/>
      <c r="C23" s="247"/>
      <c r="D23" s="247"/>
      <c r="E23" s="247"/>
      <c r="F23" s="247"/>
      <c r="G23" s="246"/>
    </row>
    <row r="24" spans="1:7" ht="12.75">
      <c r="A24" s="246"/>
      <c r="B24" s="246"/>
      <c r="C24" s="246"/>
      <c r="D24" s="630"/>
      <c r="E24" s="630"/>
      <c r="F24" s="630"/>
      <c r="G24" s="630"/>
    </row>
    <row r="25" spans="1:7" ht="12.75">
      <c r="A25" s="246"/>
      <c r="B25" s="246"/>
      <c r="C25" s="246"/>
      <c r="D25" s="246"/>
      <c r="E25" s="246"/>
      <c r="F25" s="246"/>
      <c r="G25" s="246"/>
    </row>
    <row r="26" spans="1:7" ht="12.75" customHeight="1">
      <c r="A26" s="246"/>
      <c r="B26" s="246"/>
      <c r="C26" s="246"/>
      <c r="D26" s="629"/>
      <c r="E26" s="629"/>
      <c r="F26" s="629"/>
      <c r="G26" s="629"/>
    </row>
    <row r="27" spans="1:7" ht="12.75">
      <c r="A27" s="246"/>
      <c r="B27" s="246"/>
      <c r="C27" s="9" t="s">
        <v>111</v>
      </c>
      <c r="D27" s="629" t="s">
        <v>70</v>
      </c>
      <c r="E27" s="629"/>
      <c r="F27" s="629"/>
      <c r="G27" s="629"/>
    </row>
    <row r="28" spans="1:9" ht="12.75">
      <c r="A28" s="10"/>
      <c r="B28" s="10"/>
      <c r="C28" s="247" t="s">
        <v>68</v>
      </c>
      <c r="D28" s="628" t="s">
        <v>69</v>
      </c>
      <c r="E28" s="628"/>
      <c r="F28" s="628"/>
      <c r="G28" s="628"/>
      <c r="I28" s="8"/>
    </row>
    <row r="29" spans="1:7" ht="12.75">
      <c r="A29" s="10"/>
      <c r="B29" s="10"/>
      <c r="C29" s="10"/>
      <c r="D29" s="629"/>
      <c r="E29" s="629"/>
      <c r="F29" s="629"/>
      <c r="G29" s="629"/>
    </row>
    <row r="30" spans="4:7" ht="12.75">
      <c r="D30" s="629"/>
      <c r="E30" s="629"/>
      <c r="F30" s="629"/>
      <c r="G30" s="629"/>
    </row>
    <row r="31" spans="4:7" ht="12.75">
      <c r="D31" s="629"/>
      <c r="E31" s="629"/>
      <c r="F31" s="629"/>
      <c r="G31" s="629"/>
    </row>
    <row r="32" spans="4:7" ht="12.75">
      <c r="D32" s="629"/>
      <c r="E32" s="629"/>
      <c r="F32" s="629"/>
      <c r="G32" s="629"/>
    </row>
    <row r="33" spans="4:7" ht="12.75">
      <c r="D33" s="628"/>
      <c r="E33" s="628"/>
      <c r="F33" s="628"/>
      <c r="G33" s="628"/>
    </row>
  </sheetData>
  <mergeCells count="24">
    <mergeCell ref="A4:G4"/>
    <mergeCell ref="A3:G3"/>
    <mergeCell ref="D24:G24"/>
    <mergeCell ref="A1:G2"/>
    <mergeCell ref="A5:G5"/>
    <mergeCell ref="A7:A9"/>
    <mergeCell ref="B7:B9"/>
    <mergeCell ref="C7:C9"/>
    <mergeCell ref="D7:D9"/>
    <mergeCell ref="E7:E9"/>
    <mergeCell ref="F7:F9"/>
    <mergeCell ref="G7:G9"/>
    <mergeCell ref="A10:G10"/>
    <mergeCell ref="D20:F20"/>
    <mergeCell ref="D21:F21"/>
    <mergeCell ref="D22:F22"/>
    <mergeCell ref="D32:G32"/>
    <mergeCell ref="D33:G33"/>
    <mergeCell ref="D26:G26"/>
    <mergeCell ref="D27:G27"/>
    <mergeCell ref="D28:G28"/>
    <mergeCell ref="D29:G29"/>
    <mergeCell ref="D30:G30"/>
    <mergeCell ref="D31:G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33"/>
  <sheetViews>
    <sheetView zoomScale="106" zoomScaleNormal="106" workbookViewId="0" topLeftCell="A1">
      <selection activeCell="A1" sqref="A1:G2"/>
    </sheetView>
  </sheetViews>
  <sheetFormatPr defaultColWidth="9.00390625" defaultRowHeight="12.75"/>
  <cols>
    <col min="1" max="1" width="4.375" style="4" customWidth="1"/>
    <col min="2" max="2" width="10.00390625" style="4" customWidth="1"/>
    <col min="3" max="3" width="38.125" style="4" customWidth="1"/>
    <col min="4" max="4" width="7.00390625" style="4" customWidth="1"/>
    <col min="5" max="6" width="9.125" style="4" customWidth="1"/>
    <col min="7" max="7" width="9.875" style="4" bestFit="1" customWidth="1"/>
    <col min="8" max="16384" width="9.125" style="4" customWidth="1"/>
  </cols>
  <sheetData>
    <row r="1" spans="1:7" ht="12.75" customHeight="1">
      <c r="A1" s="623" t="s">
        <v>1094</v>
      </c>
      <c r="B1" s="623"/>
      <c r="C1" s="623"/>
      <c r="D1" s="623"/>
      <c r="E1" s="623"/>
      <c r="F1" s="623"/>
      <c r="G1" s="623"/>
    </row>
    <row r="2" spans="1:7" ht="7.5" customHeight="1">
      <c r="A2" s="623"/>
      <c r="B2" s="623"/>
      <c r="C2" s="623"/>
      <c r="D2" s="623"/>
      <c r="E2" s="623"/>
      <c r="F2" s="623"/>
      <c r="G2" s="623"/>
    </row>
    <row r="3" spans="1:12" ht="48.75" customHeight="1">
      <c r="A3" s="585" t="s">
        <v>1092</v>
      </c>
      <c r="B3" s="574"/>
      <c r="C3" s="574"/>
      <c r="D3" s="574"/>
      <c r="E3" s="574"/>
      <c r="F3" s="574"/>
      <c r="G3" s="574"/>
      <c r="H3" s="245"/>
      <c r="I3" s="245"/>
      <c r="J3" s="245"/>
      <c r="K3" s="245"/>
      <c r="L3" s="245"/>
    </row>
    <row r="4" spans="1:12" ht="33.75" customHeight="1">
      <c r="A4" s="607" t="s">
        <v>1045</v>
      </c>
      <c r="B4" s="580"/>
      <c r="C4" s="580"/>
      <c r="D4" s="580"/>
      <c r="E4" s="580"/>
      <c r="F4" s="580"/>
      <c r="G4" s="580"/>
      <c r="H4" s="436"/>
      <c r="I4" s="436"/>
      <c r="J4" s="436"/>
      <c r="K4" s="436"/>
      <c r="L4" s="436"/>
    </row>
    <row r="5" spans="1:7" ht="18" customHeight="1">
      <c r="A5" s="624" t="s">
        <v>458</v>
      </c>
      <c r="B5" s="625"/>
      <c r="C5" s="625"/>
      <c r="D5" s="625"/>
      <c r="E5" s="625"/>
      <c r="F5" s="625"/>
      <c r="G5" s="625"/>
    </row>
    <row r="6" ht="6.75" customHeight="1">
      <c r="C6" s="5"/>
    </row>
    <row r="7" spans="1:7" ht="12.75">
      <c r="A7" s="626" t="s">
        <v>16</v>
      </c>
      <c r="B7" s="626" t="s">
        <v>50</v>
      </c>
      <c r="C7" s="627" t="s">
        <v>20</v>
      </c>
      <c r="D7" s="626" t="s">
        <v>51</v>
      </c>
      <c r="E7" s="626" t="s">
        <v>5</v>
      </c>
      <c r="F7" s="626" t="s">
        <v>52</v>
      </c>
      <c r="G7" s="626" t="s">
        <v>22</v>
      </c>
    </row>
    <row r="8" spans="1:7" ht="12.75">
      <c r="A8" s="626"/>
      <c r="B8" s="626"/>
      <c r="C8" s="627"/>
      <c r="D8" s="626"/>
      <c r="E8" s="626"/>
      <c r="F8" s="626"/>
      <c r="G8" s="626"/>
    </row>
    <row r="9" spans="1:7" ht="12.75">
      <c r="A9" s="626"/>
      <c r="B9" s="626"/>
      <c r="C9" s="627"/>
      <c r="D9" s="626"/>
      <c r="E9" s="626"/>
      <c r="F9" s="626"/>
      <c r="G9" s="626"/>
    </row>
    <row r="10" spans="1:7" ht="3" customHeight="1">
      <c r="A10" s="632"/>
      <c r="B10" s="632"/>
      <c r="C10" s="632"/>
      <c r="D10" s="632"/>
      <c r="E10" s="632"/>
      <c r="F10" s="632"/>
      <c r="G10" s="632"/>
    </row>
    <row r="11" spans="1:16" ht="30" customHeight="1">
      <c r="A11" s="20" t="s">
        <v>34</v>
      </c>
      <c r="B11" s="7" t="s">
        <v>437</v>
      </c>
      <c r="C11" s="7" t="s">
        <v>438</v>
      </c>
      <c r="D11" s="6" t="s">
        <v>134</v>
      </c>
      <c r="E11" s="7">
        <v>71</v>
      </c>
      <c r="F11" s="21">
        <v>0</v>
      </c>
      <c r="G11" s="7">
        <f>ROUND(E11*F11,2)</f>
        <v>0</v>
      </c>
      <c r="H11" s="5"/>
      <c r="P11" s="8"/>
    </row>
    <row r="12" spans="1:8" ht="24">
      <c r="A12" s="20" t="s">
        <v>35</v>
      </c>
      <c r="B12" s="7" t="s">
        <v>439</v>
      </c>
      <c r="C12" s="7" t="s">
        <v>455</v>
      </c>
      <c r="D12" s="6" t="s">
        <v>19</v>
      </c>
      <c r="E12" s="7">
        <v>294</v>
      </c>
      <c r="F12" s="21">
        <v>0</v>
      </c>
      <c r="G12" s="7">
        <f aca="true" t="shared" si="0" ref="G12:G18">ROUND(E12*F12,2)</f>
        <v>0</v>
      </c>
      <c r="H12" s="5"/>
    </row>
    <row r="13" spans="1:16" ht="24">
      <c r="A13" s="20" t="s">
        <v>8</v>
      </c>
      <c r="B13" s="7" t="s">
        <v>440</v>
      </c>
      <c r="C13" s="7" t="s">
        <v>441</v>
      </c>
      <c r="D13" s="6" t="s">
        <v>19</v>
      </c>
      <c r="E13" s="7">
        <v>20</v>
      </c>
      <c r="F13" s="21">
        <v>0</v>
      </c>
      <c r="G13" s="7">
        <f t="shared" si="0"/>
        <v>0</v>
      </c>
      <c r="I13" s="14"/>
      <c r="P13" s="8"/>
    </row>
    <row r="14" spans="1:9" ht="36">
      <c r="A14" s="20" t="s">
        <v>29</v>
      </c>
      <c r="B14" s="7" t="s">
        <v>442</v>
      </c>
      <c r="C14" s="7" t="s">
        <v>833</v>
      </c>
      <c r="D14" s="6" t="s">
        <v>19</v>
      </c>
      <c r="E14" s="7">
        <v>440</v>
      </c>
      <c r="F14" s="21">
        <v>0</v>
      </c>
      <c r="G14" s="7">
        <f t="shared" si="0"/>
        <v>0</v>
      </c>
      <c r="I14" s="14"/>
    </row>
    <row r="15" spans="1:7" ht="66.75" customHeight="1">
      <c r="A15" s="20" t="s">
        <v>30</v>
      </c>
      <c r="B15" s="7" t="s">
        <v>443</v>
      </c>
      <c r="C15" s="7" t="s">
        <v>451</v>
      </c>
      <c r="D15" s="6" t="s">
        <v>0</v>
      </c>
      <c r="E15" s="7">
        <v>3</v>
      </c>
      <c r="F15" s="21">
        <v>0</v>
      </c>
      <c r="G15" s="7">
        <f t="shared" si="0"/>
        <v>0</v>
      </c>
    </row>
    <row r="16" spans="1:7" ht="24">
      <c r="A16" s="20" t="s">
        <v>31</v>
      </c>
      <c r="B16" s="7" t="s">
        <v>444</v>
      </c>
      <c r="C16" s="7" t="s">
        <v>445</v>
      </c>
      <c r="D16" s="6" t="s">
        <v>134</v>
      </c>
      <c r="E16" s="7">
        <v>71</v>
      </c>
      <c r="F16" s="21">
        <v>0</v>
      </c>
      <c r="G16" s="7">
        <f t="shared" si="0"/>
        <v>0</v>
      </c>
    </row>
    <row r="17" spans="1:7" ht="36">
      <c r="A17" s="20" t="s">
        <v>32</v>
      </c>
      <c r="B17" s="7" t="s">
        <v>446</v>
      </c>
      <c r="C17" s="7" t="s">
        <v>447</v>
      </c>
      <c r="D17" s="6" t="s">
        <v>64</v>
      </c>
      <c r="E17" s="7">
        <v>3</v>
      </c>
      <c r="F17" s="21">
        <v>0</v>
      </c>
      <c r="G17" s="7">
        <f t="shared" si="0"/>
        <v>0</v>
      </c>
    </row>
    <row r="18" spans="1:7" ht="36">
      <c r="A18" s="20" t="s">
        <v>36</v>
      </c>
      <c r="B18" s="7" t="s">
        <v>237</v>
      </c>
      <c r="C18" s="7" t="s">
        <v>238</v>
      </c>
      <c r="D18" s="6" t="s">
        <v>107</v>
      </c>
      <c r="E18" s="7">
        <v>1</v>
      </c>
      <c r="F18" s="21">
        <v>0</v>
      </c>
      <c r="G18" s="7">
        <f t="shared" si="0"/>
        <v>0</v>
      </c>
    </row>
    <row r="19" spans="1:7" ht="6.75" customHeight="1">
      <c r="A19" s="248"/>
      <c r="B19" s="248"/>
      <c r="C19" s="248"/>
      <c r="D19" s="248"/>
      <c r="E19" s="248"/>
      <c r="F19" s="248"/>
      <c r="G19" s="248"/>
    </row>
    <row r="20" spans="1:8" ht="12.75">
      <c r="A20" s="11"/>
      <c r="B20" s="11"/>
      <c r="C20" s="11"/>
      <c r="D20" s="631" t="s">
        <v>23</v>
      </c>
      <c r="E20" s="631"/>
      <c r="F20" s="631"/>
      <c r="G20" s="7">
        <f>SUM(G11:G18)</f>
        <v>0</v>
      </c>
      <c r="H20" s="8"/>
    </row>
    <row r="21" spans="1:7" ht="12.75">
      <c r="A21" s="11"/>
      <c r="B21" s="11"/>
      <c r="C21" s="11"/>
      <c r="D21" s="631" t="s">
        <v>25</v>
      </c>
      <c r="E21" s="631"/>
      <c r="F21" s="631"/>
      <c r="G21" s="7">
        <f>ROUND(0.23*G20,2)</f>
        <v>0</v>
      </c>
    </row>
    <row r="22" spans="1:7" ht="12.75">
      <c r="A22" s="11"/>
      <c r="B22" s="11"/>
      <c r="C22" s="11"/>
      <c r="D22" s="631" t="s">
        <v>24</v>
      </c>
      <c r="E22" s="631"/>
      <c r="F22" s="631"/>
      <c r="G22" s="7">
        <f>G20+G21</f>
        <v>0</v>
      </c>
    </row>
    <row r="23" spans="1:7" ht="12.75">
      <c r="A23" s="246"/>
      <c r="B23" s="246"/>
      <c r="C23" s="247"/>
      <c r="D23" s="247"/>
      <c r="E23" s="247"/>
      <c r="F23" s="247"/>
      <c r="G23" s="246"/>
    </row>
    <row r="24" spans="1:7" ht="12.75">
      <c r="A24" s="246"/>
      <c r="B24" s="246"/>
      <c r="C24" s="246"/>
      <c r="D24" s="630"/>
      <c r="E24" s="630"/>
      <c r="F24" s="630"/>
      <c r="G24" s="630"/>
    </row>
    <row r="25" spans="1:7" ht="12.75">
      <c r="A25" s="246"/>
      <c r="B25" s="246"/>
      <c r="C25" s="246"/>
      <c r="D25" s="246"/>
      <c r="E25" s="246"/>
      <c r="F25" s="246"/>
      <c r="G25" s="246"/>
    </row>
    <row r="26" spans="1:7" ht="12.75" customHeight="1">
      <c r="A26" s="246"/>
      <c r="B26" s="246"/>
      <c r="C26" s="246"/>
      <c r="D26" s="629"/>
      <c r="E26" s="629"/>
      <c r="F26" s="629"/>
      <c r="G26" s="629"/>
    </row>
    <row r="27" spans="1:7" ht="12.75">
      <c r="A27" s="246"/>
      <c r="B27" s="246"/>
      <c r="C27" s="9" t="s">
        <v>111</v>
      </c>
      <c r="D27" s="629" t="s">
        <v>70</v>
      </c>
      <c r="E27" s="629"/>
      <c r="F27" s="629"/>
      <c r="G27" s="629"/>
    </row>
    <row r="28" spans="1:9" ht="12.75">
      <c r="A28" s="10"/>
      <c r="B28" s="10"/>
      <c r="C28" s="247" t="s">
        <v>68</v>
      </c>
      <c r="D28" s="628" t="s">
        <v>69</v>
      </c>
      <c r="E28" s="628"/>
      <c r="F28" s="628"/>
      <c r="G28" s="628"/>
      <c r="I28" s="8"/>
    </row>
    <row r="29" spans="1:7" ht="12.75">
      <c r="A29" s="10"/>
      <c r="B29" s="10"/>
      <c r="C29" s="10"/>
      <c r="D29" s="629"/>
      <c r="E29" s="629"/>
      <c r="F29" s="629"/>
      <c r="G29" s="629"/>
    </row>
    <row r="30" spans="4:7" ht="12.75">
      <c r="D30" s="629"/>
      <c r="E30" s="629"/>
      <c r="F30" s="629"/>
      <c r="G30" s="629"/>
    </row>
    <row r="31" spans="4:7" ht="12.75">
      <c r="D31" s="629"/>
      <c r="E31" s="629"/>
      <c r="F31" s="629"/>
      <c r="G31" s="629"/>
    </row>
    <row r="32" spans="4:7" ht="12.75">
      <c r="D32" s="629"/>
      <c r="E32" s="629"/>
      <c r="F32" s="629"/>
      <c r="G32" s="629"/>
    </row>
    <row r="33" spans="4:7" ht="12.75">
      <c r="D33" s="628"/>
      <c r="E33" s="628"/>
      <c r="F33" s="628"/>
      <c r="G33" s="628"/>
    </row>
  </sheetData>
  <mergeCells count="24">
    <mergeCell ref="A4:G4"/>
    <mergeCell ref="A3:G3"/>
    <mergeCell ref="D24:G24"/>
    <mergeCell ref="A1:G2"/>
    <mergeCell ref="A5:G5"/>
    <mergeCell ref="A7:A9"/>
    <mergeCell ref="B7:B9"/>
    <mergeCell ref="C7:C9"/>
    <mergeCell ref="D7:D9"/>
    <mergeCell ref="E7:E9"/>
    <mergeCell ref="F7:F9"/>
    <mergeCell ref="G7:G9"/>
    <mergeCell ref="A10:G10"/>
    <mergeCell ref="D20:F20"/>
    <mergeCell ref="D21:F21"/>
    <mergeCell ref="D22:F22"/>
    <mergeCell ref="D32:G32"/>
    <mergeCell ref="D33:G33"/>
    <mergeCell ref="D26:G26"/>
    <mergeCell ref="D27:G27"/>
    <mergeCell ref="D28:G28"/>
    <mergeCell ref="D29:G29"/>
    <mergeCell ref="D30:G30"/>
    <mergeCell ref="D31:G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IC331"/>
  <sheetViews>
    <sheetView zoomScale="120" zoomScaleNormal="120" workbookViewId="0" topLeftCell="A1">
      <selection activeCell="A2" sqref="A2:G2"/>
    </sheetView>
  </sheetViews>
  <sheetFormatPr defaultColWidth="9.75390625" defaultRowHeight="48" customHeight="1"/>
  <cols>
    <col min="1" max="1" width="8.75390625" style="249" customWidth="1"/>
    <col min="2" max="2" width="14.375" style="250" customWidth="1"/>
    <col min="3" max="3" width="95.625" style="251" customWidth="1"/>
    <col min="4" max="4" width="11.625" style="249" customWidth="1"/>
    <col min="5" max="5" width="12.125" style="249" customWidth="1"/>
    <col min="6" max="6" width="16.75390625" style="252" customWidth="1"/>
    <col min="7" max="7" width="15.625" style="252" customWidth="1"/>
    <col min="8" max="16384" width="9.75390625" style="252" customWidth="1"/>
  </cols>
  <sheetData>
    <row r="1" ht="12"/>
    <row r="2" spans="1:7" ht="63" customHeight="1">
      <c r="A2" s="633" t="s">
        <v>1094</v>
      </c>
      <c r="B2" s="633"/>
      <c r="C2" s="633"/>
      <c r="D2" s="633"/>
      <c r="E2" s="633"/>
      <c r="F2" s="633"/>
      <c r="G2" s="633"/>
    </row>
    <row r="3" spans="1:5" ht="0.75" customHeight="1" hidden="1">
      <c r="A3" s="634"/>
      <c r="B3" s="634"/>
      <c r="C3" s="634"/>
      <c r="D3" s="634"/>
      <c r="E3" s="634"/>
    </row>
    <row r="4" spans="1:7" ht="40.5" customHeight="1">
      <c r="A4" s="585" t="s">
        <v>1092</v>
      </c>
      <c r="B4" s="574"/>
      <c r="C4" s="574"/>
      <c r="D4" s="574"/>
      <c r="E4" s="574"/>
      <c r="F4" s="574"/>
      <c r="G4" s="574"/>
    </row>
    <row r="5" spans="1:7" ht="27.75" customHeight="1">
      <c r="A5" s="642" t="s">
        <v>1093</v>
      </c>
      <c r="B5" s="643"/>
      <c r="C5" s="643"/>
      <c r="D5" s="643"/>
      <c r="E5" s="643"/>
      <c r="F5" s="643"/>
      <c r="G5" s="643"/>
    </row>
    <row r="6" spans="1:7" ht="22.5" customHeight="1">
      <c r="A6" s="607" t="s">
        <v>1045</v>
      </c>
      <c r="B6" s="580"/>
      <c r="C6" s="580"/>
      <c r="D6" s="580"/>
      <c r="E6" s="580"/>
      <c r="F6" s="580"/>
      <c r="G6" s="580"/>
    </row>
    <row r="7" spans="1:5" ht="12" customHeight="1" thickBot="1">
      <c r="A7" s="634"/>
      <c r="B7" s="634"/>
      <c r="C7" s="634"/>
      <c r="D7" s="634"/>
      <c r="E7" s="634"/>
    </row>
    <row r="8" spans="1:5" ht="41.25" customHeight="1" hidden="1" thickBot="1">
      <c r="A8" s="637"/>
      <c r="B8" s="637"/>
      <c r="C8" s="637"/>
      <c r="D8" s="637"/>
      <c r="E8" s="637"/>
    </row>
    <row r="9" spans="1:7" ht="15" customHeight="1" thickBot="1" thickTop="1">
      <c r="A9" s="638" t="s">
        <v>16</v>
      </c>
      <c r="B9" s="639" t="s">
        <v>21</v>
      </c>
      <c r="C9" s="639" t="s">
        <v>463</v>
      </c>
      <c r="D9" s="640" t="s">
        <v>4</v>
      </c>
      <c r="E9" s="641" t="s">
        <v>5</v>
      </c>
      <c r="F9" s="640" t="s">
        <v>86</v>
      </c>
      <c r="G9" s="635" t="s">
        <v>22</v>
      </c>
    </row>
    <row r="10" spans="1:7" ht="14.25" customHeight="1" thickBot="1" thickTop="1">
      <c r="A10" s="638"/>
      <c r="B10" s="639"/>
      <c r="C10" s="639"/>
      <c r="D10" s="640"/>
      <c r="E10" s="641"/>
      <c r="F10" s="640"/>
      <c r="G10" s="635"/>
    </row>
    <row r="11" spans="1:237" ht="14.25" customHeight="1" thickTop="1">
      <c r="A11" s="638"/>
      <c r="B11" s="639"/>
      <c r="C11" s="639"/>
      <c r="D11" s="640"/>
      <c r="E11" s="641"/>
      <c r="F11" s="640"/>
      <c r="G11" s="635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  <c r="DT11" s="253"/>
      <c r="DU11" s="253"/>
      <c r="DV11" s="253"/>
      <c r="DW11" s="253"/>
      <c r="DX11" s="253"/>
      <c r="DY11" s="253"/>
      <c r="DZ11" s="253"/>
      <c r="EA11" s="253"/>
      <c r="EB11" s="253"/>
      <c r="EC11" s="253"/>
      <c r="ED11" s="253"/>
      <c r="EE11" s="253"/>
      <c r="EF11" s="253"/>
      <c r="EG11" s="253"/>
      <c r="EH11" s="253"/>
      <c r="EI11" s="253"/>
      <c r="EJ11" s="253"/>
      <c r="EK11" s="253"/>
      <c r="EL11" s="253"/>
      <c r="EM11" s="253"/>
      <c r="EN11" s="253"/>
      <c r="EO11" s="253"/>
      <c r="EP11" s="253"/>
      <c r="EQ11" s="253"/>
      <c r="ER11" s="253"/>
      <c r="ES11" s="253"/>
      <c r="ET11" s="253"/>
      <c r="EU11" s="253"/>
      <c r="EV11" s="253"/>
      <c r="EW11" s="253"/>
      <c r="EX11" s="253"/>
      <c r="EY11" s="253"/>
      <c r="EZ11" s="253"/>
      <c r="FA11" s="253"/>
      <c r="FB11" s="253"/>
      <c r="FC11" s="253"/>
      <c r="FD11" s="253"/>
      <c r="FE11" s="253"/>
      <c r="FF11" s="253"/>
      <c r="FG11" s="253"/>
      <c r="FH11" s="253"/>
      <c r="FI11" s="253"/>
      <c r="FJ11" s="253"/>
      <c r="FK11" s="253"/>
      <c r="FL11" s="253"/>
      <c r="FM11" s="253"/>
      <c r="FN11" s="253"/>
      <c r="FO11" s="253"/>
      <c r="FP11" s="253"/>
      <c r="FQ11" s="253"/>
      <c r="FR11" s="253"/>
      <c r="FS11" s="253"/>
      <c r="FT11" s="253"/>
      <c r="FU11" s="253"/>
      <c r="FV11" s="253"/>
      <c r="FW11" s="253"/>
      <c r="FX11" s="253"/>
      <c r="FY11" s="253"/>
      <c r="FZ11" s="253"/>
      <c r="GA11" s="253"/>
      <c r="GB11" s="253"/>
      <c r="GC11" s="253"/>
      <c r="GD11" s="253"/>
      <c r="GE11" s="253"/>
      <c r="GF11" s="253"/>
      <c r="GG11" s="253"/>
      <c r="GH11" s="253"/>
      <c r="GI11" s="253"/>
      <c r="GJ11" s="253"/>
      <c r="GK11" s="253"/>
      <c r="GL11" s="253"/>
      <c r="GM11" s="253"/>
      <c r="GN11" s="253"/>
      <c r="GO11" s="253"/>
      <c r="GP11" s="253"/>
      <c r="GQ11" s="253"/>
      <c r="GR11" s="253"/>
      <c r="GS11" s="253"/>
      <c r="GT11" s="253"/>
      <c r="GU11" s="253"/>
      <c r="GV11" s="253"/>
      <c r="GW11" s="253"/>
      <c r="GX11" s="253"/>
      <c r="GY11" s="253"/>
      <c r="GZ11" s="253"/>
      <c r="HA11" s="253"/>
      <c r="HB11" s="253"/>
      <c r="HC11" s="253"/>
      <c r="HD11" s="253"/>
      <c r="HE11" s="253"/>
      <c r="HF11" s="253"/>
      <c r="HG11" s="253"/>
      <c r="HH11" s="253"/>
      <c r="HI11" s="253"/>
      <c r="HJ11" s="253"/>
      <c r="HK11" s="253"/>
      <c r="HL11" s="253"/>
      <c r="HM11" s="253"/>
      <c r="HN11" s="253"/>
      <c r="HO11" s="253"/>
      <c r="HP11" s="253"/>
      <c r="HQ11" s="253"/>
      <c r="HR11" s="253"/>
      <c r="HS11" s="253"/>
      <c r="HT11" s="253"/>
      <c r="HU11" s="253"/>
      <c r="HV11" s="253"/>
      <c r="HW11" s="253"/>
      <c r="HX11" s="253"/>
      <c r="HY11" s="253"/>
      <c r="HZ11" s="253"/>
      <c r="IA11" s="253"/>
      <c r="IB11" s="253"/>
      <c r="IC11" s="253"/>
    </row>
    <row r="12" spans="1:237" ht="12" customHeight="1">
      <c r="A12" s="254">
        <v>1</v>
      </c>
      <c r="B12" s="255">
        <v>2</v>
      </c>
      <c r="C12" s="256" t="s">
        <v>15</v>
      </c>
      <c r="D12" s="255">
        <v>4</v>
      </c>
      <c r="E12" s="257">
        <v>5</v>
      </c>
      <c r="F12" s="258">
        <v>6</v>
      </c>
      <c r="G12" s="259">
        <v>7</v>
      </c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60"/>
      <c r="CU12" s="260"/>
      <c r="CV12" s="260"/>
      <c r="CW12" s="260"/>
      <c r="CX12" s="260"/>
      <c r="CY12" s="260"/>
      <c r="CZ12" s="260"/>
      <c r="DA12" s="260"/>
      <c r="DB12" s="260"/>
      <c r="DC12" s="260"/>
      <c r="DD12" s="260"/>
      <c r="DE12" s="260"/>
      <c r="DF12" s="260"/>
      <c r="DG12" s="260"/>
      <c r="DH12" s="260"/>
      <c r="DI12" s="260"/>
      <c r="DJ12" s="260"/>
      <c r="DK12" s="260"/>
      <c r="DL12" s="260"/>
      <c r="DM12" s="260"/>
      <c r="DN12" s="260"/>
      <c r="DO12" s="260"/>
      <c r="DP12" s="260"/>
      <c r="DQ12" s="260"/>
      <c r="DR12" s="260"/>
      <c r="DS12" s="260"/>
      <c r="DT12" s="260"/>
      <c r="DU12" s="260"/>
      <c r="DV12" s="260"/>
      <c r="DW12" s="260"/>
      <c r="DX12" s="260"/>
      <c r="DY12" s="260"/>
      <c r="DZ12" s="260"/>
      <c r="EA12" s="260"/>
      <c r="EB12" s="260"/>
      <c r="EC12" s="260"/>
      <c r="ED12" s="260"/>
      <c r="EE12" s="260"/>
      <c r="EF12" s="260"/>
      <c r="EG12" s="260"/>
      <c r="EH12" s="260"/>
      <c r="EI12" s="260"/>
      <c r="EJ12" s="260"/>
      <c r="EK12" s="260"/>
      <c r="EL12" s="260"/>
      <c r="EM12" s="260"/>
      <c r="EN12" s="260"/>
      <c r="EO12" s="260"/>
      <c r="EP12" s="260"/>
      <c r="EQ12" s="260"/>
      <c r="ER12" s="260"/>
      <c r="ES12" s="260"/>
      <c r="ET12" s="260"/>
      <c r="EU12" s="260"/>
      <c r="EV12" s="260"/>
      <c r="EW12" s="260"/>
      <c r="EX12" s="260"/>
      <c r="EY12" s="260"/>
      <c r="EZ12" s="260"/>
      <c r="FA12" s="260"/>
      <c r="FB12" s="260"/>
      <c r="FC12" s="260"/>
      <c r="FD12" s="260"/>
      <c r="FE12" s="260"/>
      <c r="FF12" s="260"/>
      <c r="FG12" s="260"/>
      <c r="FH12" s="260"/>
      <c r="FI12" s="260"/>
      <c r="FJ12" s="260"/>
      <c r="FK12" s="260"/>
      <c r="FL12" s="260"/>
      <c r="FM12" s="260"/>
      <c r="FN12" s="260"/>
      <c r="FO12" s="260"/>
      <c r="FP12" s="260"/>
      <c r="FQ12" s="260"/>
      <c r="FR12" s="260"/>
      <c r="FS12" s="260"/>
      <c r="FT12" s="260"/>
      <c r="FU12" s="260"/>
      <c r="FV12" s="260"/>
      <c r="FW12" s="260"/>
      <c r="FX12" s="260"/>
      <c r="FY12" s="260"/>
      <c r="FZ12" s="260"/>
      <c r="GA12" s="260"/>
      <c r="GB12" s="260"/>
      <c r="GC12" s="260"/>
      <c r="GD12" s="260"/>
      <c r="GE12" s="260"/>
      <c r="GF12" s="260"/>
      <c r="GG12" s="260"/>
      <c r="GH12" s="260"/>
      <c r="GI12" s="260"/>
      <c r="GJ12" s="260"/>
      <c r="GK12" s="260"/>
      <c r="GL12" s="260"/>
      <c r="GM12" s="260"/>
      <c r="GN12" s="260"/>
      <c r="GO12" s="260"/>
      <c r="GP12" s="260"/>
      <c r="GQ12" s="260"/>
      <c r="GR12" s="260"/>
      <c r="GS12" s="260"/>
      <c r="GT12" s="260"/>
      <c r="GU12" s="260"/>
      <c r="GV12" s="260"/>
      <c r="GW12" s="260"/>
      <c r="GX12" s="260"/>
      <c r="GY12" s="260"/>
      <c r="GZ12" s="260"/>
      <c r="HA12" s="260"/>
      <c r="HB12" s="260"/>
      <c r="HC12" s="260"/>
      <c r="HD12" s="260"/>
      <c r="HE12" s="260"/>
      <c r="HF12" s="260"/>
      <c r="HG12" s="260"/>
      <c r="HH12" s="260"/>
      <c r="HI12" s="260"/>
      <c r="HJ12" s="260"/>
      <c r="HK12" s="260"/>
      <c r="HL12" s="260"/>
      <c r="HM12" s="260"/>
      <c r="HN12" s="260"/>
      <c r="HO12" s="260"/>
      <c r="HP12" s="260"/>
      <c r="HQ12" s="260"/>
      <c r="HR12" s="260"/>
      <c r="HS12" s="260"/>
      <c r="HT12" s="260"/>
      <c r="HU12" s="260"/>
      <c r="HV12" s="260"/>
      <c r="HW12" s="260"/>
      <c r="HX12" s="260"/>
      <c r="HY12" s="260"/>
      <c r="HZ12" s="260"/>
      <c r="IA12" s="260"/>
      <c r="IB12" s="260"/>
      <c r="IC12" s="260"/>
    </row>
    <row r="13" spans="1:237" ht="5.25" customHeight="1">
      <c r="A13" s="254"/>
      <c r="B13" s="255"/>
      <c r="C13" s="256"/>
      <c r="D13" s="255"/>
      <c r="E13" s="257"/>
      <c r="F13" s="261"/>
      <c r="G13" s="262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0"/>
      <c r="CG13" s="260"/>
      <c r="CH13" s="260"/>
      <c r="CI13" s="260"/>
      <c r="CJ13" s="260"/>
      <c r="CK13" s="260"/>
      <c r="CL13" s="260"/>
      <c r="CM13" s="260"/>
      <c r="CN13" s="260"/>
      <c r="CO13" s="260"/>
      <c r="CP13" s="260"/>
      <c r="CQ13" s="260"/>
      <c r="CR13" s="260"/>
      <c r="CS13" s="260"/>
      <c r="CT13" s="260"/>
      <c r="CU13" s="260"/>
      <c r="CV13" s="260"/>
      <c r="CW13" s="260"/>
      <c r="CX13" s="260"/>
      <c r="CY13" s="260"/>
      <c r="CZ13" s="260"/>
      <c r="DA13" s="260"/>
      <c r="DB13" s="260"/>
      <c r="DC13" s="260"/>
      <c r="DD13" s="260"/>
      <c r="DE13" s="260"/>
      <c r="DF13" s="260"/>
      <c r="DG13" s="260"/>
      <c r="DH13" s="260"/>
      <c r="DI13" s="260"/>
      <c r="DJ13" s="260"/>
      <c r="DK13" s="260"/>
      <c r="DL13" s="260"/>
      <c r="DM13" s="260"/>
      <c r="DN13" s="260"/>
      <c r="DO13" s="260"/>
      <c r="DP13" s="260"/>
      <c r="DQ13" s="260"/>
      <c r="DR13" s="260"/>
      <c r="DS13" s="260"/>
      <c r="DT13" s="260"/>
      <c r="DU13" s="260"/>
      <c r="DV13" s="260"/>
      <c r="DW13" s="260"/>
      <c r="DX13" s="260"/>
      <c r="DY13" s="260"/>
      <c r="DZ13" s="260"/>
      <c r="EA13" s="260"/>
      <c r="EB13" s="260"/>
      <c r="EC13" s="260"/>
      <c r="ED13" s="260"/>
      <c r="EE13" s="260"/>
      <c r="EF13" s="260"/>
      <c r="EG13" s="260"/>
      <c r="EH13" s="260"/>
      <c r="EI13" s="260"/>
      <c r="EJ13" s="260"/>
      <c r="EK13" s="260"/>
      <c r="EL13" s="260"/>
      <c r="EM13" s="260"/>
      <c r="EN13" s="260"/>
      <c r="EO13" s="260"/>
      <c r="EP13" s="260"/>
      <c r="EQ13" s="260"/>
      <c r="ER13" s="260"/>
      <c r="ES13" s="260"/>
      <c r="ET13" s="260"/>
      <c r="EU13" s="260"/>
      <c r="EV13" s="260"/>
      <c r="EW13" s="260"/>
      <c r="EX13" s="260"/>
      <c r="EY13" s="260"/>
      <c r="EZ13" s="260"/>
      <c r="FA13" s="260"/>
      <c r="FB13" s="260"/>
      <c r="FC13" s="260"/>
      <c r="FD13" s="260"/>
      <c r="FE13" s="260"/>
      <c r="FF13" s="260"/>
      <c r="FG13" s="260"/>
      <c r="FH13" s="260"/>
      <c r="FI13" s="260"/>
      <c r="FJ13" s="260"/>
      <c r="FK13" s="260"/>
      <c r="FL13" s="260"/>
      <c r="FM13" s="260"/>
      <c r="FN13" s="260"/>
      <c r="FO13" s="260"/>
      <c r="FP13" s="260"/>
      <c r="FQ13" s="260"/>
      <c r="FR13" s="260"/>
      <c r="FS13" s="260"/>
      <c r="FT13" s="260"/>
      <c r="FU13" s="260"/>
      <c r="FV13" s="260"/>
      <c r="FW13" s="260"/>
      <c r="FX13" s="260"/>
      <c r="FY13" s="260"/>
      <c r="FZ13" s="260"/>
      <c r="GA13" s="260"/>
      <c r="GB13" s="260"/>
      <c r="GC13" s="260"/>
      <c r="GD13" s="260"/>
      <c r="GE13" s="260"/>
      <c r="GF13" s="260"/>
      <c r="GG13" s="260"/>
      <c r="GH13" s="260"/>
      <c r="GI13" s="260"/>
      <c r="GJ13" s="260"/>
      <c r="GK13" s="260"/>
      <c r="GL13" s="260"/>
      <c r="GM13" s="260"/>
      <c r="GN13" s="260"/>
      <c r="GO13" s="260"/>
      <c r="GP13" s="260"/>
      <c r="GQ13" s="260"/>
      <c r="GR13" s="260"/>
      <c r="GS13" s="260"/>
      <c r="GT13" s="260"/>
      <c r="GU13" s="260"/>
      <c r="GV13" s="260"/>
      <c r="GW13" s="260"/>
      <c r="GX13" s="260"/>
      <c r="GY13" s="260"/>
      <c r="GZ13" s="260"/>
      <c r="HA13" s="260"/>
      <c r="HB13" s="260"/>
      <c r="HC13" s="260"/>
      <c r="HD13" s="260"/>
      <c r="HE13" s="260"/>
      <c r="HF13" s="260"/>
      <c r="HG13" s="260"/>
      <c r="HH13" s="260"/>
      <c r="HI13" s="260"/>
      <c r="HJ13" s="260"/>
      <c r="HK13" s="260"/>
      <c r="HL13" s="260"/>
      <c r="HM13" s="260"/>
      <c r="HN13" s="260"/>
      <c r="HO13" s="260"/>
      <c r="HP13" s="260"/>
      <c r="HQ13" s="260"/>
      <c r="HR13" s="260"/>
      <c r="HS13" s="260"/>
      <c r="HT13" s="260"/>
      <c r="HU13" s="260"/>
      <c r="HV13" s="260"/>
      <c r="HW13" s="260"/>
      <c r="HX13" s="260"/>
      <c r="HY13" s="260"/>
      <c r="HZ13" s="260"/>
      <c r="IA13" s="260"/>
      <c r="IB13" s="260"/>
      <c r="IC13" s="260"/>
    </row>
    <row r="14" spans="1:237" ht="16.5" customHeight="1" hidden="1">
      <c r="A14" s="263"/>
      <c r="B14" s="264"/>
      <c r="C14" s="265"/>
      <c r="D14" s="266"/>
      <c r="E14" s="267"/>
      <c r="F14" s="261"/>
      <c r="G14" s="262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0"/>
      <c r="CS14" s="260"/>
      <c r="CT14" s="260"/>
      <c r="CU14" s="260"/>
      <c r="CV14" s="260"/>
      <c r="CW14" s="260"/>
      <c r="CX14" s="260"/>
      <c r="CY14" s="260"/>
      <c r="CZ14" s="260"/>
      <c r="DA14" s="260"/>
      <c r="DB14" s="260"/>
      <c r="DC14" s="260"/>
      <c r="DD14" s="260"/>
      <c r="DE14" s="260"/>
      <c r="DF14" s="260"/>
      <c r="DG14" s="260"/>
      <c r="DH14" s="260"/>
      <c r="DI14" s="260"/>
      <c r="DJ14" s="260"/>
      <c r="DK14" s="260"/>
      <c r="DL14" s="260"/>
      <c r="DM14" s="260"/>
      <c r="DN14" s="260"/>
      <c r="DO14" s="260"/>
      <c r="DP14" s="260"/>
      <c r="DQ14" s="260"/>
      <c r="DR14" s="260"/>
      <c r="DS14" s="260"/>
      <c r="DT14" s="260"/>
      <c r="DU14" s="260"/>
      <c r="DV14" s="260"/>
      <c r="DW14" s="260"/>
      <c r="DX14" s="260"/>
      <c r="DY14" s="260"/>
      <c r="DZ14" s="260"/>
      <c r="EA14" s="260"/>
      <c r="EB14" s="260"/>
      <c r="EC14" s="260"/>
      <c r="ED14" s="260"/>
      <c r="EE14" s="260"/>
      <c r="EF14" s="260"/>
      <c r="EG14" s="260"/>
      <c r="EH14" s="260"/>
      <c r="EI14" s="260"/>
      <c r="EJ14" s="260"/>
      <c r="EK14" s="260"/>
      <c r="EL14" s="260"/>
      <c r="EM14" s="260"/>
      <c r="EN14" s="260"/>
      <c r="EO14" s="260"/>
      <c r="EP14" s="260"/>
      <c r="EQ14" s="260"/>
      <c r="ER14" s="260"/>
      <c r="ES14" s="260"/>
      <c r="ET14" s="260"/>
      <c r="EU14" s="260"/>
      <c r="EV14" s="260"/>
      <c r="EW14" s="260"/>
      <c r="EX14" s="260"/>
      <c r="EY14" s="260"/>
      <c r="EZ14" s="260"/>
      <c r="FA14" s="260"/>
      <c r="FB14" s="260"/>
      <c r="FC14" s="260"/>
      <c r="FD14" s="260"/>
      <c r="FE14" s="260"/>
      <c r="FF14" s="260"/>
      <c r="FG14" s="260"/>
      <c r="FH14" s="260"/>
      <c r="FI14" s="260"/>
      <c r="FJ14" s="260"/>
      <c r="FK14" s="260"/>
      <c r="FL14" s="260"/>
      <c r="FM14" s="260"/>
      <c r="FN14" s="260"/>
      <c r="FO14" s="260"/>
      <c r="FP14" s="260"/>
      <c r="FQ14" s="260"/>
      <c r="FR14" s="260"/>
      <c r="FS14" s="260"/>
      <c r="FT14" s="260"/>
      <c r="FU14" s="260"/>
      <c r="FV14" s="260"/>
      <c r="FW14" s="260"/>
      <c r="FX14" s="260"/>
      <c r="FY14" s="260"/>
      <c r="FZ14" s="260"/>
      <c r="GA14" s="260"/>
      <c r="GB14" s="260"/>
      <c r="GC14" s="260"/>
      <c r="GD14" s="260"/>
      <c r="GE14" s="260"/>
      <c r="GF14" s="260"/>
      <c r="GG14" s="260"/>
      <c r="GH14" s="260"/>
      <c r="GI14" s="260"/>
      <c r="GJ14" s="260"/>
      <c r="GK14" s="260"/>
      <c r="GL14" s="260"/>
      <c r="GM14" s="260"/>
      <c r="GN14" s="260"/>
      <c r="GO14" s="260"/>
      <c r="GP14" s="260"/>
      <c r="GQ14" s="260"/>
      <c r="GR14" s="260"/>
      <c r="GS14" s="260"/>
      <c r="GT14" s="260"/>
      <c r="GU14" s="260"/>
      <c r="GV14" s="260"/>
      <c r="GW14" s="260"/>
      <c r="GX14" s="260"/>
      <c r="GY14" s="260"/>
      <c r="GZ14" s="260"/>
      <c r="HA14" s="260"/>
      <c r="HB14" s="260"/>
      <c r="HC14" s="260"/>
      <c r="HD14" s="260"/>
      <c r="HE14" s="260"/>
      <c r="HF14" s="260"/>
      <c r="HG14" s="260"/>
      <c r="HH14" s="260"/>
      <c r="HI14" s="260"/>
      <c r="HJ14" s="260"/>
      <c r="HK14" s="260"/>
      <c r="HL14" s="260"/>
      <c r="HM14" s="260"/>
      <c r="HN14" s="260"/>
      <c r="HO14" s="260"/>
      <c r="HP14" s="260"/>
      <c r="HQ14" s="260"/>
      <c r="HR14" s="260"/>
      <c r="HS14" s="260"/>
      <c r="HT14" s="260"/>
      <c r="HU14" s="260"/>
      <c r="HV14" s="260"/>
      <c r="HW14" s="260"/>
      <c r="HX14" s="260"/>
      <c r="HY14" s="260"/>
      <c r="HZ14" s="260"/>
      <c r="IA14" s="260"/>
      <c r="IB14" s="260"/>
      <c r="IC14" s="260"/>
    </row>
    <row r="15" spans="1:237" ht="34.5" customHeight="1" hidden="1">
      <c r="A15" s="268"/>
      <c r="B15" s="269"/>
      <c r="C15" s="270"/>
      <c r="D15" s="271"/>
      <c r="E15" s="272"/>
      <c r="F15" s="261"/>
      <c r="G15" s="262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  <c r="BK15" s="260"/>
      <c r="BL15" s="260"/>
      <c r="BM15" s="260"/>
      <c r="BN15" s="260"/>
      <c r="BO15" s="260"/>
      <c r="BP15" s="260"/>
      <c r="BQ15" s="260"/>
      <c r="BR15" s="260"/>
      <c r="BS15" s="260"/>
      <c r="BT15" s="260"/>
      <c r="BU15" s="260"/>
      <c r="BV15" s="260"/>
      <c r="BW15" s="260"/>
      <c r="BX15" s="260"/>
      <c r="BY15" s="260"/>
      <c r="BZ15" s="260"/>
      <c r="CA15" s="260"/>
      <c r="CB15" s="260"/>
      <c r="CC15" s="260"/>
      <c r="CD15" s="260"/>
      <c r="CE15" s="260"/>
      <c r="CF15" s="260"/>
      <c r="CG15" s="260"/>
      <c r="CH15" s="260"/>
      <c r="CI15" s="260"/>
      <c r="CJ15" s="260"/>
      <c r="CK15" s="260"/>
      <c r="CL15" s="260"/>
      <c r="CM15" s="260"/>
      <c r="CN15" s="260"/>
      <c r="CO15" s="260"/>
      <c r="CP15" s="260"/>
      <c r="CQ15" s="260"/>
      <c r="CR15" s="260"/>
      <c r="CS15" s="260"/>
      <c r="CT15" s="260"/>
      <c r="CU15" s="260"/>
      <c r="CV15" s="260"/>
      <c r="CW15" s="260"/>
      <c r="CX15" s="260"/>
      <c r="CY15" s="260"/>
      <c r="CZ15" s="260"/>
      <c r="DA15" s="260"/>
      <c r="DB15" s="260"/>
      <c r="DC15" s="260"/>
      <c r="DD15" s="260"/>
      <c r="DE15" s="260"/>
      <c r="DF15" s="260"/>
      <c r="DG15" s="260"/>
      <c r="DH15" s="260"/>
      <c r="DI15" s="260"/>
      <c r="DJ15" s="260"/>
      <c r="DK15" s="260"/>
      <c r="DL15" s="260"/>
      <c r="DM15" s="260"/>
      <c r="DN15" s="260"/>
      <c r="DO15" s="260"/>
      <c r="DP15" s="260"/>
      <c r="DQ15" s="260"/>
      <c r="DR15" s="260"/>
      <c r="DS15" s="260"/>
      <c r="DT15" s="260"/>
      <c r="DU15" s="260"/>
      <c r="DV15" s="260"/>
      <c r="DW15" s="260"/>
      <c r="DX15" s="260"/>
      <c r="DY15" s="260"/>
      <c r="DZ15" s="260"/>
      <c r="EA15" s="260"/>
      <c r="EB15" s="260"/>
      <c r="EC15" s="260"/>
      <c r="ED15" s="260"/>
      <c r="EE15" s="260"/>
      <c r="EF15" s="260"/>
      <c r="EG15" s="260"/>
      <c r="EH15" s="260"/>
      <c r="EI15" s="260"/>
      <c r="EJ15" s="260"/>
      <c r="EK15" s="260"/>
      <c r="EL15" s="260"/>
      <c r="EM15" s="260"/>
      <c r="EN15" s="260"/>
      <c r="EO15" s="260"/>
      <c r="EP15" s="260"/>
      <c r="EQ15" s="260"/>
      <c r="ER15" s="260"/>
      <c r="ES15" s="260"/>
      <c r="ET15" s="260"/>
      <c r="EU15" s="260"/>
      <c r="EV15" s="260"/>
      <c r="EW15" s="260"/>
      <c r="EX15" s="260"/>
      <c r="EY15" s="260"/>
      <c r="EZ15" s="260"/>
      <c r="FA15" s="260"/>
      <c r="FB15" s="260"/>
      <c r="FC15" s="260"/>
      <c r="FD15" s="260"/>
      <c r="FE15" s="260"/>
      <c r="FF15" s="260"/>
      <c r="FG15" s="260"/>
      <c r="FH15" s="260"/>
      <c r="FI15" s="260"/>
      <c r="FJ15" s="260"/>
      <c r="FK15" s="260"/>
      <c r="FL15" s="260"/>
      <c r="FM15" s="260"/>
      <c r="FN15" s="260"/>
      <c r="FO15" s="260"/>
      <c r="FP15" s="260"/>
      <c r="FQ15" s="260"/>
      <c r="FR15" s="260"/>
      <c r="FS15" s="260"/>
      <c r="FT15" s="260"/>
      <c r="FU15" s="260"/>
      <c r="FV15" s="260"/>
      <c r="FW15" s="260"/>
      <c r="FX15" s="260"/>
      <c r="FY15" s="260"/>
      <c r="FZ15" s="260"/>
      <c r="GA15" s="260"/>
      <c r="GB15" s="260"/>
      <c r="GC15" s="260"/>
      <c r="GD15" s="260"/>
      <c r="GE15" s="260"/>
      <c r="GF15" s="260"/>
      <c r="GG15" s="260"/>
      <c r="GH15" s="260"/>
      <c r="GI15" s="260"/>
      <c r="GJ15" s="260"/>
      <c r="GK15" s="260"/>
      <c r="GL15" s="260"/>
      <c r="GM15" s="260"/>
      <c r="GN15" s="260"/>
      <c r="GO15" s="260"/>
      <c r="GP15" s="260"/>
      <c r="GQ15" s="260"/>
      <c r="GR15" s="260"/>
      <c r="GS15" s="260"/>
      <c r="GT15" s="260"/>
      <c r="GU15" s="260"/>
      <c r="GV15" s="260"/>
      <c r="GW15" s="260"/>
      <c r="GX15" s="260"/>
      <c r="GY15" s="260"/>
      <c r="GZ15" s="260"/>
      <c r="HA15" s="260"/>
      <c r="HB15" s="260"/>
      <c r="HC15" s="260"/>
      <c r="HD15" s="260"/>
      <c r="HE15" s="260"/>
      <c r="HF15" s="260"/>
      <c r="HG15" s="260"/>
      <c r="HH15" s="260"/>
      <c r="HI15" s="260"/>
      <c r="HJ15" s="260"/>
      <c r="HK15" s="260"/>
      <c r="HL15" s="260"/>
      <c r="HM15" s="260"/>
      <c r="HN15" s="260"/>
      <c r="HO15" s="260"/>
      <c r="HP15" s="260"/>
      <c r="HQ15" s="260"/>
      <c r="HR15" s="260"/>
      <c r="HS15" s="260"/>
      <c r="HT15" s="260"/>
      <c r="HU15" s="260"/>
      <c r="HV15" s="260"/>
      <c r="HW15" s="260"/>
      <c r="HX15" s="260"/>
      <c r="HY15" s="260"/>
      <c r="HZ15" s="260"/>
      <c r="IA15" s="260"/>
      <c r="IB15" s="260"/>
      <c r="IC15" s="260"/>
    </row>
    <row r="16" spans="1:237" ht="15" customHeight="1" hidden="1">
      <c r="A16" s="273"/>
      <c r="B16" s="255"/>
      <c r="C16" s="274"/>
      <c r="D16" s="275"/>
      <c r="E16" s="276"/>
      <c r="F16" s="261"/>
      <c r="G16" s="262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/>
      <c r="BQ16" s="260"/>
      <c r="BR16" s="260"/>
      <c r="BS16" s="260"/>
      <c r="BT16" s="260"/>
      <c r="BU16" s="260"/>
      <c r="BV16" s="260"/>
      <c r="BW16" s="260"/>
      <c r="BX16" s="260"/>
      <c r="BY16" s="260"/>
      <c r="BZ16" s="260"/>
      <c r="CA16" s="260"/>
      <c r="CB16" s="260"/>
      <c r="CC16" s="260"/>
      <c r="CD16" s="260"/>
      <c r="CE16" s="260"/>
      <c r="CF16" s="260"/>
      <c r="CG16" s="260"/>
      <c r="CH16" s="260"/>
      <c r="CI16" s="260"/>
      <c r="CJ16" s="260"/>
      <c r="CK16" s="260"/>
      <c r="CL16" s="260"/>
      <c r="CM16" s="260"/>
      <c r="CN16" s="260"/>
      <c r="CO16" s="260"/>
      <c r="CP16" s="260"/>
      <c r="CQ16" s="260"/>
      <c r="CR16" s="260"/>
      <c r="CS16" s="260"/>
      <c r="CT16" s="260"/>
      <c r="CU16" s="260"/>
      <c r="CV16" s="260"/>
      <c r="CW16" s="260"/>
      <c r="CX16" s="260"/>
      <c r="CY16" s="260"/>
      <c r="CZ16" s="260"/>
      <c r="DA16" s="260"/>
      <c r="DB16" s="260"/>
      <c r="DC16" s="260"/>
      <c r="DD16" s="260"/>
      <c r="DE16" s="260"/>
      <c r="DF16" s="260"/>
      <c r="DG16" s="260"/>
      <c r="DH16" s="260"/>
      <c r="DI16" s="260"/>
      <c r="DJ16" s="260"/>
      <c r="DK16" s="260"/>
      <c r="DL16" s="260"/>
      <c r="DM16" s="260"/>
      <c r="DN16" s="260"/>
      <c r="DO16" s="260"/>
      <c r="DP16" s="260"/>
      <c r="DQ16" s="260"/>
      <c r="DR16" s="260"/>
      <c r="DS16" s="260"/>
      <c r="DT16" s="260"/>
      <c r="DU16" s="260"/>
      <c r="DV16" s="260"/>
      <c r="DW16" s="260"/>
      <c r="DX16" s="260"/>
      <c r="DY16" s="260"/>
      <c r="DZ16" s="260"/>
      <c r="EA16" s="260"/>
      <c r="EB16" s="260"/>
      <c r="EC16" s="260"/>
      <c r="ED16" s="260"/>
      <c r="EE16" s="260"/>
      <c r="EF16" s="260"/>
      <c r="EG16" s="260"/>
      <c r="EH16" s="260"/>
      <c r="EI16" s="260"/>
      <c r="EJ16" s="260"/>
      <c r="EK16" s="260"/>
      <c r="EL16" s="260"/>
      <c r="EM16" s="260"/>
      <c r="EN16" s="260"/>
      <c r="EO16" s="260"/>
      <c r="EP16" s="260"/>
      <c r="EQ16" s="260"/>
      <c r="ER16" s="260"/>
      <c r="ES16" s="260"/>
      <c r="ET16" s="260"/>
      <c r="EU16" s="260"/>
      <c r="EV16" s="260"/>
      <c r="EW16" s="260"/>
      <c r="EX16" s="260"/>
      <c r="EY16" s="260"/>
      <c r="EZ16" s="260"/>
      <c r="FA16" s="260"/>
      <c r="FB16" s="260"/>
      <c r="FC16" s="260"/>
      <c r="FD16" s="260"/>
      <c r="FE16" s="260"/>
      <c r="FF16" s="260"/>
      <c r="FG16" s="260"/>
      <c r="FH16" s="260"/>
      <c r="FI16" s="260"/>
      <c r="FJ16" s="260"/>
      <c r="FK16" s="260"/>
      <c r="FL16" s="260"/>
      <c r="FM16" s="260"/>
      <c r="FN16" s="260"/>
      <c r="FO16" s="260"/>
      <c r="FP16" s="260"/>
      <c r="FQ16" s="260"/>
      <c r="FR16" s="260"/>
      <c r="FS16" s="260"/>
      <c r="FT16" s="260"/>
      <c r="FU16" s="260"/>
      <c r="FV16" s="260"/>
      <c r="FW16" s="260"/>
      <c r="FX16" s="260"/>
      <c r="FY16" s="260"/>
      <c r="FZ16" s="260"/>
      <c r="GA16" s="260"/>
      <c r="GB16" s="260"/>
      <c r="GC16" s="260"/>
      <c r="GD16" s="260"/>
      <c r="GE16" s="260"/>
      <c r="GF16" s="260"/>
      <c r="GG16" s="260"/>
      <c r="GH16" s="260"/>
      <c r="GI16" s="260"/>
      <c r="GJ16" s="260"/>
      <c r="GK16" s="260"/>
      <c r="GL16" s="260"/>
      <c r="GM16" s="260"/>
      <c r="GN16" s="260"/>
      <c r="GO16" s="260"/>
      <c r="GP16" s="260"/>
      <c r="GQ16" s="260"/>
      <c r="GR16" s="260"/>
      <c r="GS16" s="260"/>
      <c r="GT16" s="260"/>
      <c r="GU16" s="260"/>
      <c r="GV16" s="260"/>
      <c r="GW16" s="260"/>
      <c r="GX16" s="260"/>
      <c r="GY16" s="260"/>
      <c r="GZ16" s="260"/>
      <c r="HA16" s="260"/>
      <c r="HB16" s="260"/>
      <c r="HC16" s="260"/>
      <c r="HD16" s="260"/>
      <c r="HE16" s="260"/>
      <c r="HF16" s="260"/>
      <c r="HG16" s="260"/>
      <c r="HH16" s="260"/>
      <c r="HI16" s="260"/>
      <c r="HJ16" s="260"/>
      <c r="HK16" s="260"/>
      <c r="HL16" s="260"/>
      <c r="HM16" s="260"/>
      <c r="HN16" s="260"/>
      <c r="HO16" s="260"/>
      <c r="HP16" s="260"/>
      <c r="HQ16" s="260"/>
      <c r="HR16" s="260"/>
      <c r="HS16" s="260"/>
      <c r="HT16" s="260"/>
      <c r="HU16" s="260"/>
      <c r="HV16" s="260"/>
      <c r="HW16" s="260"/>
      <c r="HX16" s="260"/>
      <c r="HY16" s="260"/>
      <c r="HZ16" s="260"/>
      <c r="IA16" s="260"/>
      <c r="IB16" s="260"/>
      <c r="IC16" s="260"/>
    </row>
    <row r="17" spans="1:7" ht="15">
      <c r="A17" s="277">
        <v>1</v>
      </c>
      <c r="B17" s="278" t="s">
        <v>464</v>
      </c>
      <c r="C17" s="279" t="s">
        <v>465</v>
      </c>
      <c r="D17" s="266" t="s">
        <v>18</v>
      </c>
      <c r="E17" s="280" t="s">
        <v>18</v>
      </c>
      <c r="F17" s="280" t="s">
        <v>18</v>
      </c>
      <c r="G17" s="281">
        <f>G18+G19+G20+G21</f>
        <v>0</v>
      </c>
    </row>
    <row r="18" spans="1:7" ht="15">
      <c r="A18" s="282" t="s">
        <v>154</v>
      </c>
      <c r="B18" s="37"/>
      <c r="C18" s="283" t="s">
        <v>466</v>
      </c>
      <c r="D18" s="284" t="s">
        <v>0</v>
      </c>
      <c r="E18" s="285">
        <v>1</v>
      </c>
      <c r="F18" s="286">
        <v>0</v>
      </c>
      <c r="G18" s="287">
        <f>ROUND(E18*F18,2)</f>
        <v>0</v>
      </c>
    </row>
    <row r="19" spans="1:7" ht="15">
      <c r="A19" s="282" t="s">
        <v>113</v>
      </c>
      <c r="B19" s="37"/>
      <c r="C19" s="283" t="s">
        <v>467</v>
      </c>
      <c r="D19" s="284" t="s">
        <v>0</v>
      </c>
      <c r="E19" s="285">
        <v>1</v>
      </c>
      <c r="F19" s="286">
        <v>0</v>
      </c>
      <c r="G19" s="287">
        <f aca="true" t="shared" si="0" ref="G19:G64">ROUND(E19*F19,2)</f>
        <v>0</v>
      </c>
    </row>
    <row r="20" spans="1:7" ht="14.25">
      <c r="A20" s="288" t="s">
        <v>156</v>
      </c>
      <c r="B20" s="275"/>
      <c r="C20" s="283" t="s">
        <v>468</v>
      </c>
      <c r="D20" s="275" t="s">
        <v>19</v>
      </c>
      <c r="E20" s="285">
        <v>25</v>
      </c>
      <c r="F20" s="286">
        <v>0</v>
      </c>
      <c r="G20" s="287">
        <f t="shared" si="0"/>
        <v>0</v>
      </c>
    </row>
    <row r="21" spans="1:7" ht="14.25">
      <c r="A21" s="282" t="s">
        <v>157</v>
      </c>
      <c r="B21" s="46"/>
      <c r="C21" s="283" t="s">
        <v>469</v>
      </c>
      <c r="D21" s="289" t="s">
        <v>19</v>
      </c>
      <c r="E21" s="285">
        <v>20</v>
      </c>
      <c r="F21" s="285">
        <v>0</v>
      </c>
      <c r="G21" s="287">
        <f t="shared" si="0"/>
        <v>0</v>
      </c>
    </row>
    <row r="22" spans="1:7" ht="15">
      <c r="A22" s="277">
        <v>2</v>
      </c>
      <c r="B22" s="278" t="s">
        <v>464</v>
      </c>
      <c r="C22" s="279" t="s">
        <v>470</v>
      </c>
      <c r="D22" s="266" t="s">
        <v>18</v>
      </c>
      <c r="E22" s="290" t="s">
        <v>18</v>
      </c>
      <c r="F22" s="291" t="s">
        <v>18</v>
      </c>
      <c r="G22" s="292">
        <f>G23+G24+G25+G26+G27+G28</f>
        <v>0</v>
      </c>
    </row>
    <row r="23" spans="1:7" ht="15">
      <c r="A23" s="293" t="s">
        <v>162</v>
      </c>
      <c r="B23" s="294"/>
      <c r="C23" s="283" t="s">
        <v>471</v>
      </c>
      <c r="D23" s="289" t="s">
        <v>19</v>
      </c>
      <c r="E23" s="285">
        <v>119</v>
      </c>
      <c r="F23" s="285">
        <v>0</v>
      </c>
      <c r="G23" s="287">
        <f t="shared" si="0"/>
        <v>0</v>
      </c>
    </row>
    <row r="24" spans="1:7" ht="28.5">
      <c r="A24" s="295" t="s">
        <v>165</v>
      </c>
      <c r="B24" s="46"/>
      <c r="C24" s="296" t="s">
        <v>472</v>
      </c>
      <c r="D24" s="297" t="s">
        <v>19</v>
      </c>
      <c r="E24" s="298">
        <v>3</v>
      </c>
      <c r="F24" s="286">
        <v>0</v>
      </c>
      <c r="G24" s="287">
        <f t="shared" si="0"/>
        <v>0</v>
      </c>
    </row>
    <row r="25" spans="1:7" ht="14.25">
      <c r="A25" s="299" t="s">
        <v>473</v>
      </c>
      <c r="B25" s="46"/>
      <c r="C25" s="296" t="s">
        <v>474</v>
      </c>
      <c r="D25" s="297" t="s">
        <v>19</v>
      </c>
      <c r="E25" s="298">
        <v>24</v>
      </c>
      <c r="F25" s="286">
        <v>0</v>
      </c>
      <c r="G25" s="287">
        <f t="shared" si="0"/>
        <v>0</v>
      </c>
    </row>
    <row r="26" spans="1:7" ht="14.25">
      <c r="A26" s="299" t="s">
        <v>475</v>
      </c>
      <c r="B26" s="46"/>
      <c r="C26" s="300" t="s">
        <v>476</v>
      </c>
      <c r="D26" s="284" t="s">
        <v>0</v>
      </c>
      <c r="E26" s="301">
        <v>1</v>
      </c>
      <c r="F26" s="285">
        <v>0</v>
      </c>
      <c r="G26" s="287">
        <f t="shared" si="0"/>
        <v>0</v>
      </c>
    </row>
    <row r="27" spans="1:7" ht="14.25">
      <c r="A27" s="282" t="s">
        <v>477</v>
      </c>
      <c r="B27" s="46"/>
      <c r="C27" s="300" t="s">
        <v>478</v>
      </c>
      <c r="D27" s="46" t="s">
        <v>64</v>
      </c>
      <c r="E27" s="301">
        <v>2</v>
      </c>
      <c r="F27" s="285">
        <v>0</v>
      </c>
      <c r="G27" s="287">
        <f t="shared" si="0"/>
        <v>0</v>
      </c>
    </row>
    <row r="28" spans="1:7" ht="14.25">
      <c r="A28" s="282" t="s">
        <v>479</v>
      </c>
      <c r="B28" s="46"/>
      <c r="C28" s="283" t="s">
        <v>480</v>
      </c>
      <c r="D28" s="289" t="s">
        <v>19</v>
      </c>
      <c r="E28" s="285">
        <v>80</v>
      </c>
      <c r="F28" s="285">
        <v>0</v>
      </c>
      <c r="G28" s="287">
        <f t="shared" si="0"/>
        <v>0</v>
      </c>
    </row>
    <row r="29" spans="1:7" ht="15">
      <c r="A29" s="277">
        <v>3</v>
      </c>
      <c r="B29" s="278" t="s">
        <v>464</v>
      </c>
      <c r="C29" s="302" t="s">
        <v>481</v>
      </c>
      <c r="D29" s="266" t="s">
        <v>18</v>
      </c>
      <c r="E29" s="290" t="s">
        <v>18</v>
      </c>
      <c r="F29" s="291" t="s">
        <v>18</v>
      </c>
      <c r="G29" s="281">
        <f>G30+G31+G32+G33+G34+G35+G36+G37+G38+G39+G40+G41+G42+G43+G44</f>
        <v>0</v>
      </c>
    </row>
    <row r="30" spans="1:7" ht="14.25">
      <c r="A30" s="299" t="s">
        <v>169</v>
      </c>
      <c r="B30" s="154"/>
      <c r="C30" s="303" t="s">
        <v>482</v>
      </c>
      <c r="D30" s="154" t="s">
        <v>112</v>
      </c>
      <c r="E30" s="304">
        <v>0.1</v>
      </c>
      <c r="F30" s="305">
        <v>0</v>
      </c>
      <c r="G30" s="287">
        <f t="shared" si="0"/>
        <v>0</v>
      </c>
    </row>
    <row r="31" spans="1:7" ht="14.25">
      <c r="A31" s="306" t="s">
        <v>483</v>
      </c>
      <c r="B31" s="46"/>
      <c r="C31" s="307" t="s">
        <v>484</v>
      </c>
      <c r="D31" s="46" t="s">
        <v>112</v>
      </c>
      <c r="E31" s="308">
        <v>0.123</v>
      </c>
      <c r="F31" s="305">
        <v>0</v>
      </c>
      <c r="G31" s="287">
        <f t="shared" si="0"/>
        <v>0</v>
      </c>
    </row>
    <row r="32" spans="1:7" ht="14.25">
      <c r="A32" s="299" t="s">
        <v>485</v>
      </c>
      <c r="B32" s="46"/>
      <c r="C32" s="307" t="s">
        <v>486</v>
      </c>
      <c r="D32" s="275" t="s">
        <v>271</v>
      </c>
      <c r="E32" s="97">
        <v>2</v>
      </c>
      <c r="F32" s="305">
        <v>0</v>
      </c>
      <c r="G32" s="287">
        <f t="shared" si="0"/>
        <v>0</v>
      </c>
    </row>
    <row r="33" spans="1:7" ht="14.25">
      <c r="A33" s="299" t="s">
        <v>487</v>
      </c>
      <c r="B33" s="46"/>
      <c r="C33" s="307" t="s">
        <v>488</v>
      </c>
      <c r="D33" s="275" t="s">
        <v>271</v>
      </c>
      <c r="E33" s="97">
        <v>46</v>
      </c>
      <c r="F33" s="305">
        <v>0</v>
      </c>
      <c r="G33" s="287">
        <f t="shared" si="0"/>
        <v>0</v>
      </c>
    </row>
    <row r="34" spans="1:7" ht="14.25">
      <c r="A34" s="306" t="s">
        <v>489</v>
      </c>
      <c r="B34" s="46"/>
      <c r="C34" s="309" t="s">
        <v>490</v>
      </c>
      <c r="D34" s="46" t="s">
        <v>271</v>
      </c>
      <c r="E34" s="310">
        <v>1</v>
      </c>
      <c r="F34" s="305">
        <v>0</v>
      </c>
      <c r="G34" s="287">
        <f t="shared" si="0"/>
        <v>0</v>
      </c>
    </row>
    <row r="35" spans="1:7" ht="28.5">
      <c r="A35" s="299" t="s">
        <v>491</v>
      </c>
      <c r="B35" s="154"/>
      <c r="C35" s="311" t="s">
        <v>492</v>
      </c>
      <c r="D35" s="46" t="s">
        <v>64</v>
      </c>
      <c r="E35" s="310">
        <v>1</v>
      </c>
      <c r="F35" s="305">
        <v>0</v>
      </c>
      <c r="G35" s="287">
        <f t="shared" si="0"/>
        <v>0</v>
      </c>
    </row>
    <row r="36" spans="1:7" ht="28.5">
      <c r="A36" s="299" t="s">
        <v>493</v>
      </c>
      <c r="B36" s="46"/>
      <c r="C36" s="311" t="s">
        <v>494</v>
      </c>
      <c r="D36" s="46" t="s">
        <v>64</v>
      </c>
      <c r="E36" s="310">
        <v>23</v>
      </c>
      <c r="F36" s="305">
        <v>0</v>
      </c>
      <c r="G36" s="287">
        <f t="shared" si="0"/>
        <v>0</v>
      </c>
    </row>
    <row r="37" spans="1:7" ht="28.5">
      <c r="A37" s="306" t="s">
        <v>495</v>
      </c>
      <c r="B37" s="46"/>
      <c r="C37" s="311" t="s">
        <v>496</v>
      </c>
      <c r="D37" s="46" t="s">
        <v>64</v>
      </c>
      <c r="E37" s="310">
        <v>2</v>
      </c>
      <c r="F37" s="305">
        <v>0</v>
      </c>
      <c r="G37" s="287">
        <f t="shared" si="0"/>
        <v>0</v>
      </c>
    </row>
    <row r="38" spans="1:7" ht="28.5">
      <c r="A38" s="299" t="s">
        <v>497</v>
      </c>
      <c r="B38" s="46"/>
      <c r="C38" s="311" t="s">
        <v>498</v>
      </c>
      <c r="D38" s="46" t="s">
        <v>64</v>
      </c>
      <c r="E38" s="310">
        <v>46</v>
      </c>
      <c r="F38" s="305">
        <v>0</v>
      </c>
      <c r="G38" s="287">
        <f t="shared" si="0"/>
        <v>0</v>
      </c>
    </row>
    <row r="39" spans="1:7" ht="28.5">
      <c r="A39" s="299" t="s">
        <v>499</v>
      </c>
      <c r="B39" s="46"/>
      <c r="C39" s="311" t="s">
        <v>500</v>
      </c>
      <c r="D39" s="46" t="s">
        <v>64</v>
      </c>
      <c r="E39" s="310">
        <v>1</v>
      </c>
      <c r="F39" s="305">
        <v>0</v>
      </c>
      <c r="G39" s="287">
        <f t="shared" si="0"/>
        <v>0</v>
      </c>
    </row>
    <row r="40" spans="1:7" ht="28.5">
      <c r="A40" s="306" t="s">
        <v>501</v>
      </c>
      <c r="B40" s="46"/>
      <c r="C40" s="312" t="s">
        <v>502</v>
      </c>
      <c r="D40" s="313" t="s">
        <v>64</v>
      </c>
      <c r="E40" s="314">
        <v>23</v>
      </c>
      <c r="F40" s="305">
        <v>0</v>
      </c>
      <c r="G40" s="287">
        <f t="shared" si="0"/>
        <v>0</v>
      </c>
    </row>
    <row r="41" spans="1:7" ht="28.5">
      <c r="A41" s="299" t="s">
        <v>503</v>
      </c>
      <c r="B41" s="46"/>
      <c r="C41" s="45" t="s">
        <v>504</v>
      </c>
      <c r="D41" s="46" t="s">
        <v>505</v>
      </c>
      <c r="E41" s="310">
        <v>1</v>
      </c>
      <c r="F41" s="305">
        <v>0</v>
      </c>
      <c r="G41" s="287">
        <f t="shared" si="0"/>
        <v>0</v>
      </c>
    </row>
    <row r="42" spans="1:7" ht="28.5">
      <c r="A42" s="299" t="s">
        <v>506</v>
      </c>
      <c r="B42" s="46"/>
      <c r="C42" s="45" t="s">
        <v>507</v>
      </c>
      <c r="D42" s="315" t="s">
        <v>505</v>
      </c>
      <c r="E42" s="316">
        <v>23</v>
      </c>
      <c r="F42" s="305">
        <v>0</v>
      </c>
      <c r="G42" s="287">
        <f t="shared" si="0"/>
        <v>0</v>
      </c>
    </row>
    <row r="43" spans="1:7" ht="14.25">
      <c r="A43" s="299" t="s">
        <v>508</v>
      </c>
      <c r="B43" s="46"/>
      <c r="C43" s="307" t="s">
        <v>509</v>
      </c>
      <c r="D43" s="317" t="s">
        <v>510</v>
      </c>
      <c r="E43" s="318">
        <v>1</v>
      </c>
      <c r="F43" s="305">
        <v>0</v>
      </c>
      <c r="G43" s="287">
        <f t="shared" si="0"/>
        <v>0</v>
      </c>
    </row>
    <row r="44" spans="1:7" ht="14.25">
      <c r="A44" s="299" t="s">
        <v>511</v>
      </c>
      <c r="B44" s="46"/>
      <c r="C44" s="319" t="s">
        <v>512</v>
      </c>
      <c r="D44" s="284" t="s">
        <v>0</v>
      </c>
      <c r="E44" s="318">
        <v>1</v>
      </c>
      <c r="F44" s="305">
        <v>0</v>
      </c>
      <c r="G44" s="287">
        <f t="shared" si="0"/>
        <v>0</v>
      </c>
    </row>
    <row r="45" spans="1:7" ht="15">
      <c r="A45" s="320">
        <v>4</v>
      </c>
      <c r="B45" s="321" t="s">
        <v>464</v>
      </c>
      <c r="C45" s="322" t="s">
        <v>513</v>
      </c>
      <c r="D45" s="323" t="s">
        <v>18</v>
      </c>
      <c r="E45" s="324" t="s">
        <v>18</v>
      </c>
      <c r="F45" s="325" t="s">
        <v>18</v>
      </c>
      <c r="G45" s="326">
        <f>G46+G47+G48+G49+G50+G51+G52+G53+G54+G57+G58+G55+G56+G59</f>
        <v>0</v>
      </c>
    </row>
    <row r="46" spans="1:7" ht="14.25">
      <c r="A46" s="327" t="s">
        <v>185</v>
      </c>
      <c r="B46" s="328"/>
      <c r="C46" s="329" t="s">
        <v>514</v>
      </c>
      <c r="D46" s="328" t="s">
        <v>19</v>
      </c>
      <c r="E46" s="330">
        <v>489</v>
      </c>
      <c r="F46" s="331">
        <v>0</v>
      </c>
      <c r="G46" s="287">
        <f t="shared" si="0"/>
        <v>0</v>
      </c>
    </row>
    <row r="47" spans="1:7" ht="14.25">
      <c r="A47" s="327" t="s">
        <v>189</v>
      </c>
      <c r="B47" s="328"/>
      <c r="C47" s="296" t="s">
        <v>515</v>
      </c>
      <c r="D47" s="297" t="s">
        <v>19</v>
      </c>
      <c r="E47" s="298">
        <v>70</v>
      </c>
      <c r="F47" s="331">
        <v>0</v>
      </c>
      <c r="G47" s="287">
        <f t="shared" si="0"/>
        <v>0</v>
      </c>
    </row>
    <row r="48" spans="1:7" ht="42.75">
      <c r="A48" s="327" t="s">
        <v>193</v>
      </c>
      <c r="B48" s="328"/>
      <c r="C48" s="332" t="s">
        <v>516</v>
      </c>
      <c r="D48" s="328" t="s">
        <v>510</v>
      </c>
      <c r="E48" s="333">
        <v>5</v>
      </c>
      <c r="F48" s="331">
        <v>0</v>
      </c>
      <c r="G48" s="287">
        <f t="shared" si="0"/>
        <v>0</v>
      </c>
    </row>
    <row r="49" spans="1:7" ht="42.75">
      <c r="A49" s="327" t="s">
        <v>293</v>
      </c>
      <c r="B49" s="328"/>
      <c r="C49" s="332" t="s">
        <v>517</v>
      </c>
      <c r="D49" s="328" t="s">
        <v>510</v>
      </c>
      <c r="E49" s="333">
        <v>1</v>
      </c>
      <c r="F49" s="331">
        <v>0</v>
      </c>
      <c r="G49" s="287">
        <f t="shared" si="0"/>
        <v>0</v>
      </c>
    </row>
    <row r="50" spans="1:7" ht="28.5">
      <c r="A50" s="327" t="s">
        <v>298</v>
      </c>
      <c r="B50" s="328"/>
      <c r="C50" s="332" t="s">
        <v>518</v>
      </c>
      <c r="D50" s="328" t="s">
        <v>510</v>
      </c>
      <c r="E50" s="330">
        <v>5</v>
      </c>
      <c r="F50" s="331">
        <v>0</v>
      </c>
      <c r="G50" s="287">
        <f t="shared" si="0"/>
        <v>0</v>
      </c>
    </row>
    <row r="51" spans="1:7" ht="28.5">
      <c r="A51" s="327" t="s">
        <v>307</v>
      </c>
      <c r="B51" s="328"/>
      <c r="C51" s="332" t="s">
        <v>519</v>
      </c>
      <c r="D51" s="328" t="s">
        <v>510</v>
      </c>
      <c r="E51" s="330">
        <v>1</v>
      </c>
      <c r="F51" s="331">
        <v>0</v>
      </c>
      <c r="G51" s="287">
        <f t="shared" si="0"/>
        <v>0</v>
      </c>
    </row>
    <row r="52" spans="1:7" ht="14.25">
      <c r="A52" s="327" t="s">
        <v>310</v>
      </c>
      <c r="B52" s="328"/>
      <c r="C52" s="334" t="s">
        <v>520</v>
      </c>
      <c r="D52" s="328" t="s">
        <v>19</v>
      </c>
      <c r="E52" s="330">
        <v>100</v>
      </c>
      <c r="F52" s="331">
        <v>0</v>
      </c>
      <c r="G52" s="287">
        <f t="shared" si="0"/>
        <v>0</v>
      </c>
    </row>
    <row r="53" spans="1:7" ht="14.25">
      <c r="A53" s="327" t="s">
        <v>521</v>
      </c>
      <c r="B53" s="328"/>
      <c r="C53" s="332" t="s">
        <v>522</v>
      </c>
      <c r="D53" s="328" t="s">
        <v>64</v>
      </c>
      <c r="E53" s="330">
        <v>5</v>
      </c>
      <c r="F53" s="331">
        <v>0</v>
      </c>
      <c r="G53" s="287">
        <f t="shared" si="0"/>
        <v>0</v>
      </c>
    </row>
    <row r="54" spans="1:7" ht="14.25">
      <c r="A54" s="327" t="s">
        <v>313</v>
      </c>
      <c r="B54" s="328"/>
      <c r="C54" s="334" t="s">
        <v>523</v>
      </c>
      <c r="D54" s="328" t="s">
        <v>64</v>
      </c>
      <c r="E54" s="330">
        <v>5</v>
      </c>
      <c r="F54" s="331">
        <v>0</v>
      </c>
      <c r="G54" s="287">
        <f t="shared" si="0"/>
        <v>0</v>
      </c>
    </row>
    <row r="55" spans="1:7" ht="14.25">
      <c r="A55" s="327" t="s">
        <v>524</v>
      </c>
      <c r="B55" s="328"/>
      <c r="C55" s="332" t="s">
        <v>525</v>
      </c>
      <c r="D55" s="328" t="s">
        <v>64</v>
      </c>
      <c r="E55" s="333">
        <v>1</v>
      </c>
      <c r="F55" s="331">
        <v>0</v>
      </c>
      <c r="G55" s="287">
        <f t="shared" si="0"/>
        <v>0</v>
      </c>
    </row>
    <row r="56" spans="1:7" ht="14.25">
      <c r="A56" s="327" t="s">
        <v>526</v>
      </c>
      <c r="B56" s="328"/>
      <c r="C56" s="332" t="s">
        <v>527</v>
      </c>
      <c r="D56" s="328" t="s">
        <v>64</v>
      </c>
      <c r="E56" s="333">
        <v>1</v>
      </c>
      <c r="F56" s="331">
        <v>0</v>
      </c>
      <c r="G56" s="287">
        <f t="shared" si="0"/>
        <v>0</v>
      </c>
    </row>
    <row r="57" spans="1:7" ht="14.25">
      <c r="A57" s="327" t="s">
        <v>528</v>
      </c>
      <c r="B57" s="328"/>
      <c r="C57" s="335" t="s">
        <v>529</v>
      </c>
      <c r="D57" s="336" t="s">
        <v>64</v>
      </c>
      <c r="E57" s="337">
        <v>2</v>
      </c>
      <c r="F57" s="331">
        <v>0</v>
      </c>
      <c r="G57" s="287">
        <f t="shared" si="0"/>
        <v>0</v>
      </c>
    </row>
    <row r="58" spans="1:7" ht="14.25">
      <c r="A58" s="327" t="s">
        <v>530</v>
      </c>
      <c r="B58" s="328"/>
      <c r="C58" s="335" t="s">
        <v>531</v>
      </c>
      <c r="D58" s="336" t="s">
        <v>64</v>
      </c>
      <c r="E58" s="337">
        <v>2</v>
      </c>
      <c r="F58" s="331">
        <v>0</v>
      </c>
      <c r="G58" s="287">
        <f t="shared" si="0"/>
        <v>0</v>
      </c>
    </row>
    <row r="59" spans="1:7" ht="14.25">
      <c r="A59" s="327" t="s">
        <v>532</v>
      </c>
      <c r="B59" s="328"/>
      <c r="C59" s="329" t="s">
        <v>533</v>
      </c>
      <c r="D59" s="328" t="s">
        <v>19</v>
      </c>
      <c r="E59" s="330">
        <v>230</v>
      </c>
      <c r="F59" s="331">
        <v>0</v>
      </c>
      <c r="G59" s="287">
        <f t="shared" si="0"/>
        <v>0</v>
      </c>
    </row>
    <row r="60" spans="1:7" ht="15">
      <c r="A60" s="338">
        <v>5</v>
      </c>
      <c r="B60" s="339" t="s">
        <v>464</v>
      </c>
      <c r="C60" s="340" t="s">
        <v>534</v>
      </c>
      <c r="D60" s="341" t="s">
        <v>18</v>
      </c>
      <c r="E60" s="342" t="s">
        <v>18</v>
      </c>
      <c r="F60" s="343" t="s">
        <v>18</v>
      </c>
      <c r="G60" s="344">
        <f>G61+G62+G63+G64</f>
        <v>0</v>
      </c>
    </row>
    <row r="61" spans="1:7" ht="42.75">
      <c r="A61" s="327" t="s">
        <v>115</v>
      </c>
      <c r="B61" s="328"/>
      <c r="C61" s="345" t="s">
        <v>535</v>
      </c>
      <c r="D61" s="328" t="s">
        <v>90</v>
      </c>
      <c r="E61" s="330">
        <v>4</v>
      </c>
      <c r="F61" s="331">
        <v>0</v>
      </c>
      <c r="G61" s="287">
        <f t="shared" si="0"/>
        <v>0</v>
      </c>
    </row>
    <row r="62" spans="1:7" ht="14.25">
      <c r="A62" s="346" t="s">
        <v>119</v>
      </c>
      <c r="B62" s="347"/>
      <c r="C62" s="348" t="s">
        <v>536</v>
      </c>
      <c r="D62" s="349" t="s">
        <v>19</v>
      </c>
      <c r="E62" s="350">
        <v>220</v>
      </c>
      <c r="F62" s="351">
        <v>0</v>
      </c>
      <c r="G62" s="287">
        <f t="shared" si="0"/>
        <v>0</v>
      </c>
    </row>
    <row r="63" spans="1:7" ht="14.25">
      <c r="A63" s="346" t="s">
        <v>325</v>
      </c>
      <c r="B63" s="347"/>
      <c r="C63" s="348" t="s">
        <v>537</v>
      </c>
      <c r="D63" s="349" t="s">
        <v>90</v>
      </c>
      <c r="E63" s="350">
        <v>4</v>
      </c>
      <c r="F63" s="351">
        <v>0</v>
      </c>
      <c r="G63" s="287">
        <f t="shared" si="0"/>
        <v>0</v>
      </c>
    </row>
    <row r="64" spans="1:7" ht="15" thickBot="1">
      <c r="A64" s="352" t="s">
        <v>330</v>
      </c>
      <c r="B64" s="353"/>
      <c r="C64" s="354" t="s">
        <v>538</v>
      </c>
      <c r="D64" s="355" t="s">
        <v>90</v>
      </c>
      <c r="E64" s="356">
        <v>2</v>
      </c>
      <c r="F64" s="357">
        <v>0</v>
      </c>
      <c r="G64" s="287">
        <f t="shared" si="0"/>
        <v>0</v>
      </c>
    </row>
    <row r="65" spans="1:5" ht="16.5" thickBot="1" thickTop="1">
      <c r="A65" s="358"/>
      <c r="B65" s="359"/>
      <c r="C65" s="360"/>
      <c r="D65" s="359"/>
      <c r="E65" s="361"/>
    </row>
    <row r="66" spans="1:7" ht="17.25" thickBot="1" thickTop="1">
      <c r="A66" s="362"/>
      <c r="B66" s="363"/>
      <c r="C66" s="364"/>
      <c r="D66" s="636" t="s">
        <v>23</v>
      </c>
      <c r="E66" s="636"/>
      <c r="F66" s="636"/>
      <c r="G66" s="365">
        <f>G17+G22+G29+G45+G60</f>
        <v>0</v>
      </c>
    </row>
    <row r="67" spans="1:7" ht="17.25" thickBot="1" thickTop="1">
      <c r="A67" s="362"/>
      <c r="B67" s="363"/>
      <c r="C67" s="364"/>
      <c r="D67" s="636" t="s">
        <v>25</v>
      </c>
      <c r="E67" s="636"/>
      <c r="F67" s="636"/>
      <c r="G67" s="365">
        <f>ROUND(0.23*G66,2)</f>
        <v>0</v>
      </c>
    </row>
    <row r="68" spans="1:7" ht="17.25" thickBot="1" thickTop="1">
      <c r="A68" s="362"/>
      <c r="B68" s="363"/>
      <c r="C68" s="364"/>
      <c r="D68" s="636" t="s">
        <v>539</v>
      </c>
      <c r="E68" s="636"/>
      <c r="F68" s="636"/>
      <c r="G68" s="365">
        <f>G66+G67</f>
        <v>0</v>
      </c>
    </row>
    <row r="69" spans="1:5" ht="16.5" thickTop="1">
      <c r="A69" s="362"/>
      <c r="B69" s="363"/>
      <c r="C69" s="364"/>
      <c r="D69" s="366"/>
      <c r="E69" s="367"/>
    </row>
    <row r="70" spans="1:5" ht="15.75">
      <c r="A70" s="362"/>
      <c r="B70" s="363"/>
      <c r="C70" s="364"/>
      <c r="D70" s="366"/>
      <c r="E70" s="367"/>
    </row>
    <row r="71" spans="1:5" ht="15.75">
      <c r="A71" s="362"/>
      <c r="B71" s="363"/>
      <c r="C71" s="364"/>
      <c r="D71" s="366"/>
      <c r="E71" s="367"/>
    </row>
    <row r="72" spans="1:5" ht="15.75">
      <c r="A72" s="362"/>
      <c r="B72" s="363"/>
      <c r="C72" s="364"/>
      <c r="D72" s="366"/>
      <c r="E72" s="367"/>
    </row>
    <row r="73" spans="1:5" ht="15.75">
      <c r="A73" s="362"/>
      <c r="B73" s="363"/>
      <c r="C73" s="364"/>
      <c r="D73" s="366"/>
      <c r="E73" s="367"/>
    </row>
    <row r="74" spans="1:5" ht="15.75">
      <c r="A74" s="362"/>
      <c r="B74" s="363"/>
      <c r="C74" s="364"/>
      <c r="D74" s="366"/>
      <c r="E74" s="367"/>
    </row>
    <row r="75" spans="1:5" ht="15.75">
      <c r="A75" s="362"/>
      <c r="B75" s="363"/>
      <c r="C75" s="364"/>
      <c r="D75" s="366"/>
      <c r="E75" s="367"/>
    </row>
    <row r="76" spans="1:5" ht="15.75">
      <c r="A76" s="362"/>
      <c r="B76" s="363"/>
      <c r="C76" s="364"/>
      <c r="D76" s="366"/>
      <c r="E76" s="367"/>
    </row>
    <row r="77" spans="1:5" ht="15.75">
      <c r="A77" s="362"/>
      <c r="B77" s="363"/>
      <c r="C77" s="364"/>
      <c r="D77" s="366"/>
      <c r="E77" s="367"/>
    </row>
    <row r="78" spans="1:5" ht="15.75">
      <c r="A78" s="362"/>
      <c r="B78" s="363"/>
      <c r="C78" s="364"/>
      <c r="D78" s="366"/>
      <c r="E78" s="367"/>
    </row>
    <row r="79" spans="1:5" ht="15.75">
      <c r="A79" s="362"/>
      <c r="B79" s="363"/>
      <c r="C79" s="364"/>
      <c r="D79" s="366"/>
      <c r="E79" s="367"/>
    </row>
    <row r="80" spans="1:5" ht="15.75">
      <c r="A80" s="362"/>
      <c r="B80" s="363"/>
      <c r="C80" s="364"/>
      <c r="D80" s="366"/>
      <c r="E80" s="367"/>
    </row>
    <row r="81" spans="1:7" ht="15.75">
      <c r="A81" s="362"/>
      <c r="B81" s="363"/>
      <c r="C81" s="500" t="s">
        <v>1077</v>
      </c>
      <c r="D81" s="644" t="s">
        <v>1078</v>
      </c>
      <c r="E81" s="645"/>
      <c r="F81" s="645"/>
      <c r="G81" s="645"/>
    </row>
    <row r="82" spans="1:7" ht="15.75">
      <c r="A82" s="362"/>
      <c r="B82" s="363"/>
      <c r="C82" s="500" t="s">
        <v>1076</v>
      </c>
      <c r="D82" s="644" t="s">
        <v>69</v>
      </c>
      <c r="E82" s="645"/>
      <c r="F82" s="645"/>
      <c r="G82" s="645"/>
    </row>
    <row r="83" spans="1:5" ht="15.75">
      <c r="A83" s="362"/>
      <c r="B83" s="363"/>
      <c r="C83" s="364"/>
      <c r="D83" s="366"/>
      <c r="E83" s="367"/>
    </row>
    <row r="84" spans="1:5" ht="15.75">
      <c r="A84" s="362"/>
      <c r="B84" s="363"/>
      <c r="C84" s="364"/>
      <c r="D84" s="366"/>
      <c r="E84" s="367"/>
    </row>
    <row r="85" spans="1:5" ht="15.75">
      <c r="A85" s="362"/>
      <c r="B85" s="363"/>
      <c r="C85" s="364"/>
      <c r="D85" s="366"/>
      <c r="E85" s="367"/>
    </row>
    <row r="86" spans="1:5" ht="15.75">
      <c r="A86" s="362"/>
      <c r="B86" s="363"/>
      <c r="C86" s="364"/>
      <c r="D86" s="366"/>
      <c r="E86" s="367"/>
    </row>
    <row r="87" spans="1:5" ht="15.75">
      <c r="A87" s="362"/>
      <c r="B87" s="363"/>
      <c r="C87" s="364"/>
      <c r="D87" s="366"/>
      <c r="E87" s="367"/>
    </row>
    <row r="88" spans="1:5" ht="15.75">
      <c r="A88" s="362"/>
      <c r="B88" s="363"/>
      <c r="C88" s="364"/>
      <c r="D88" s="366"/>
      <c r="E88" s="367"/>
    </row>
    <row r="89" spans="1:5" ht="15.75">
      <c r="A89" s="362"/>
      <c r="B89" s="363"/>
      <c r="C89" s="364"/>
      <c r="D89" s="366"/>
      <c r="E89" s="367"/>
    </row>
    <row r="90" spans="1:5" ht="14.25" customHeight="1">
      <c r="A90" s="362"/>
      <c r="B90" s="363"/>
      <c r="C90" s="364"/>
      <c r="D90" s="366"/>
      <c r="E90" s="367"/>
    </row>
    <row r="91" spans="1:5" ht="15.75">
      <c r="A91" s="362"/>
      <c r="B91" s="363"/>
      <c r="C91" s="364"/>
      <c r="D91" s="366"/>
      <c r="E91" s="367"/>
    </row>
    <row r="92" spans="1:5" ht="15.75">
      <c r="A92" s="362"/>
      <c r="B92" s="363"/>
      <c r="C92" s="364"/>
      <c r="D92" s="366"/>
      <c r="E92" s="367"/>
    </row>
    <row r="93" spans="1:5" ht="15.75">
      <c r="A93" s="362"/>
      <c r="B93" s="363"/>
      <c r="C93" s="364"/>
      <c r="D93" s="366"/>
      <c r="E93" s="367"/>
    </row>
    <row r="94" spans="1:5" ht="15.75">
      <c r="A94" s="362"/>
      <c r="B94" s="363"/>
      <c r="C94" s="364"/>
      <c r="D94" s="366"/>
      <c r="E94" s="367"/>
    </row>
    <row r="95" spans="1:5" ht="15.75">
      <c r="A95" s="362"/>
      <c r="B95" s="363"/>
      <c r="C95" s="364"/>
      <c r="D95" s="366"/>
      <c r="E95" s="367"/>
    </row>
    <row r="96" spans="1:5" ht="15.75">
      <c r="A96" s="362"/>
      <c r="B96" s="363"/>
      <c r="C96" s="364"/>
      <c r="D96" s="366"/>
      <c r="E96" s="367"/>
    </row>
    <row r="97" spans="1:5" ht="15.75">
      <c r="A97" s="362"/>
      <c r="B97" s="363"/>
      <c r="C97" s="364"/>
      <c r="D97" s="366"/>
      <c r="E97" s="367"/>
    </row>
    <row r="98" spans="1:5" ht="15.75">
      <c r="A98" s="362"/>
      <c r="B98" s="363"/>
      <c r="C98" s="364"/>
      <c r="D98" s="366"/>
      <c r="E98" s="367"/>
    </row>
    <row r="99" spans="1:5" ht="15.75">
      <c r="A99" s="362"/>
      <c r="B99" s="363"/>
      <c r="C99" s="364"/>
      <c r="D99" s="366"/>
      <c r="E99" s="367"/>
    </row>
    <row r="100" spans="1:5" ht="15.75">
      <c r="A100" s="362"/>
      <c r="B100" s="363"/>
      <c r="C100" s="364"/>
      <c r="D100" s="366"/>
      <c r="E100" s="367"/>
    </row>
    <row r="101" spans="1:5" ht="15.75">
      <c r="A101" s="362"/>
      <c r="B101" s="363"/>
      <c r="C101" s="364"/>
      <c r="D101" s="366"/>
      <c r="E101" s="367"/>
    </row>
    <row r="102" spans="1:5" ht="75" customHeight="1">
      <c r="A102" s="362"/>
      <c r="B102" s="363"/>
      <c r="C102" s="364"/>
      <c r="D102" s="366"/>
      <c r="E102" s="367"/>
    </row>
    <row r="103" spans="1:5" ht="15.75">
      <c r="A103" s="362"/>
      <c r="B103" s="363"/>
      <c r="C103" s="364"/>
      <c r="D103" s="366"/>
      <c r="E103" s="367"/>
    </row>
    <row r="104" spans="1:5" ht="15.75">
      <c r="A104" s="362"/>
      <c r="B104" s="363"/>
      <c r="C104" s="364"/>
      <c r="D104" s="366"/>
      <c r="E104" s="367"/>
    </row>
    <row r="105" spans="1:5" ht="15.75">
      <c r="A105" s="362"/>
      <c r="B105" s="363"/>
      <c r="C105" s="364"/>
      <c r="D105" s="366"/>
      <c r="E105" s="367"/>
    </row>
    <row r="106" spans="1:5" ht="15.75">
      <c r="A106" s="362"/>
      <c r="B106" s="363"/>
      <c r="C106" s="364"/>
      <c r="D106" s="366"/>
      <c r="E106" s="367"/>
    </row>
    <row r="107" spans="1:5" ht="15.75">
      <c r="A107" s="362"/>
      <c r="B107" s="363"/>
      <c r="C107" s="364"/>
      <c r="D107" s="366"/>
      <c r="E107" s="367"/>
    </row>
    <row r="108" spans="1:5" ht="15.75">
      <c r="A108" s="362"/>
      <c r="B108" s="363"/>
      <c r="C108" s="364"/>
      <c r="D108" s="366"/>
      <c r="E108" s="367"/>
    </row>
    <row r="109" spans="1:5" ht="15.75">
      <c r="A109" s="362"/>
      <c r="B109" s="363"/>
      <c r="C109" s="364"/>
      <c r="D109" s="366"/>
      <c r="E109" s="367"/>
    </row>
    <row r="110" spans="1:5" ht="15.75">
      <c r="A110" s="362"/>
      <c r="B110" s="363"/>
      <c r="C110" s="364"/>
      <c r="D110" s="366"/>
      <c r="E110" s="367"/>
    </row>
    <row r="111" spans="1:5" ht="15.75">
      <c r="A111" s="362"/>
      <c r="B111" s="363"/>
      <c r="C111" s="364"/>
      <c r="D111" s="366"/>
      <c r="E111" s="367"/>
    </row>
    <row r="112" spans="1:5" ht="15.75">
      <c r="A112" s="362"/>
      <c r="B112" s="363"/>
      <c r="C112" s="364"/>
      <c r="D112" s="366"/>
      <c r="E112" s="367"/>
    </row>
    <row r="113" spans="1:5" ht="15.75">
      <c r="A113" s="362"/>
      <c r="B113" s="363"/>
      <c r="C113" s="364"/>
      <c r="D113" s="366"/>
      <c r="E113" s="367"/>
    </row>
    <row r="114" spans="1:5" ht="15.75">
      <c r="A114" s="362"/>
      <c r="B114" s="363"/>
      <c r="C114" s="364"/>
      <c r="D114" s="366"/>
      <c r="E114" s="367"/>
    </row>
    <row r="115" spans="1:5" ht="15.75">
      <c r="A115" s="362"/>
      <c r="B115" s="368"/>
      <c r="C115" s="364"/>
      <c r="D115" s="366"/>
      <c r="E115" s="366"/>
    </row>
    <row r="116" spans="1:5" ht="15.75">
      <c r="A116" s="362"/>
      <c r="B116" s="363"/>
      <c r="C116" s="364"/>
      <c r="D116" s="366"/>
      <c r="E116" s="366"/>
    </row>
    <row r="117" spans="1:5" ht="15.75">
      <c r="A117" s="362"/>
      <c r="B117" s="369"/>
      <c r="C117" s="364"/>
      <c r="D117" s="366"/>
      <c r="E117" s="366"/>
    </row>
    <row r="118" spans="1:5" ht="15.75">
      <c r="A118" s="362"/>
      <c r="B118" s="369"/>
      <c r="D118" s="366"/>
      <c r="E118" s="366"/>
    </row>
    <row r="119" spans="1:5" ht="15.75">
      <c r="A119" s="362"/>
      <c r="B119" s="369"/>
      <c r="C119" s="370"/>
      <c r="D119" s="366"/>
      <c r="E119" s="366"/>
    </row>
    <row r="120" spans="1:5" ht="15.75">
      <c r="A120" s="362"/>
      <c r="B120" s="369"/>
      <c r="C120" s="371"/>
      <c r="D120" s="366"/>
      <c r="E120" s="366"/>
    </row>
    <row r="121" spans="1:5" ht="15.75">
      <c r="A121" s="362"/>
      <c r="B121" s="369"/>
      <c r="C121" s="364"/>
      <c r="D121" s="366"/>
      <c r="E121" s="366"/>
    </row>
    <row r="122" spans="1:5" ht="15.75">
      <c r="A122" s="362"/>
      <c r="B122" s="369"/>
      <c r="C122" s="364"/>
      <c r="D122" s="366"/>
      <c r="E122" s="366"/>
    </row>
    <row r="123" spans="1:5" ht="15.75">
      <c r="A123" s="362"/>
      <c r="B123" s="369"/>
      <c r="C123" s="364"/>
      <c r="D123" s="366"/>
      <c r="E123" s="366"/>
    </row>
    <row r="124" spans="1:5" ht="15.75">
      <c r="A124" s="362"/>
      <c r="B124" s="369"/>
      <c r="C124" s="364"/>
      <c r="D124" s="366"/>
      <c r="E124" s="366"/>
    </row>
    <row r="125" spans="1:5" ht="15.75">
      <c r="A125" s="362"/>
      <c r="B125" s="363"/>
      <c r="C125" s="364"/>
      <c r="D125" s="366"/>
      <c r="E125" s="366"/>
    </row>
    <row r="126" spans="1:5" ht="15.75">
      <c r="A126" s="362"/>
      <c r="B126" s="363"/>
      <c r="C126" s="364"/>
      <c r="D126" s="366"/>
      <c r="E126" s="366"/>
    </row>
    <row r="127" spans="1:5" ht="15.75">
      <c r="A127" s="362"/>
      <c r="B127" s="363"/>
      <c r="C127" s="364"/>
      <c r="D127" s="366"/>
      <c r="E127" s="366"/>
    </row>
    <row r="128" spans="1:5" ht="15.75">
      <c r="A128" s="362"/>
      <c r="B128" s="363"/>
      <c r="C128" s="364"/>
      <c r="D128" s="366"/>
      <c r="E128" s="366"/>
    </row>
    <row r="129" spans="1:5" ht="15.75">
      <c r="A129" s="362"/>
      <c r="B129" s="363"/>
      <c r="C129" s="364"/>
      <c r="D129" s="366"/>
      <c r="E129" s="366"/>
    </row>
    <row r="130" spans="1:5" ht="15.75">
      <c r="A130" s="362"/>
      <c r="B130" s="363"/>
      <c r="C130" s="364"/>
      <c r="D130" s="366"/>
      <c r="E130" s="366"/>
    </row>
    <row r="131" spans="1:5" ht="15.75">
      <c r="A131" s="362"/>
      <c r="B131" s="363"/>
      <c r="C131" s="364"/>
      <c r="D131" s="366"/>
      <c r="E131" s="366"/>
    </row>
    <row r="132" spans="1:5" ht="15.75">
      <c r="A132" s="362"/>
      <c r="B132" s="363"/>
      <c r="C132" s="364"/>
      <c r="D132" s="366"/>
      <c r="E132" s="366"/>
    </row>
    <row r="133" spans="1:5" ht="15.75">
      <c r="A133" s="362"/>
      <c r="B133" s="363"/>
      <c r="C133" s="364"/>
      <c r="D133" s="366"/>
      <c r="E133" s="366"/>
    </row>
    <row r="134" spans="1:5" ht="15.75">
      <c r="A134" s="362"/>
      <c r="B134" s="363"/>
      <c r="C134" s="364"/>
      <c r="D134" s="366"/>
      <c r="E134" s="366"/>
    </row>
    <row r="135" spans="1:5" ht="15.75">
      <c r="A135" s="362"/>
      <c r="B135" s="363"/>
      <c r="C135" s="364"/>
      <c r="D135" s="366"/>
      <c r="E135" s="366"/>
    </row>
    <row r="136" spans="1:5" ht="15.75">
      <c r="A136" s="362"/>
      <c r="B136" s="363"/>
      <c r="C136" s="364"/>
      <c r="D136" s="366"/>
      <c r="E136" s="366"/>
    </row>
    <row r="137" spans="1:5" ht="15.75">
      <c r="A137" s="362"/>
      <c r="B137" s="363"/>
      <c r="C137" s="364"/>
      <c r="D137" s="366"/>
      <c r="E137" s="366"/>
    </row>
    <row r="138" spans="1:5" ht="15.75">
      <c r="A138" s="362"/>
      <c r="B138" s="363"/>
      <c r="C138" s="364"/>
      <c r="D138" s="366"/>
      <c r="E138" s="366"/>
    </row>
    <row r="139" spans="1:5" ht="15.75">
      <c r="A139" s="362"/>
      <c r="B139" s="363"/>
      <c r="C139" s="364"/>
      <c r="D139" s="366"/>
      <c r="E139" s="366"/>
    </row>
    <row r="140" spans="1:5" ht="15.75">
      <c r="A140" s="362"/>
      <c r="B140" s="363"/>
      <c r="C140" s="364"/>
      <c r="D140" s="366"/>
      <c r="E140" s="366"/>
    </row>
    <row r="141" spans="1:5" ht="15.75">
      <c r="A141" s="362"/>
      <c r="B141" s="363"/>
      <c r="C141" s="364"/>
      <c r="D141" s="366"/>
      <c r="E141" s="366"/>
    </row>
    <row r="142" spans="1:5" ht="15.75">
      <c r="A142" s="362"/>
      <c r="B142" s="363"/>
      <c r="C142" s="364"/>
      <c r="D142" s="366"/>
      <c r="E142" s="366"/>
    </row>
    <row r="143" spans="1:5" ht="15.75">
      <c r="A143" s="362"/>
      <c r="B143" s="363"/>
      <c r="C143" s="364"/>
      <c r="D143" s="366"/>
      <c r="E143" s="366"/>
    </row>
    <row r="144" spans="1:5" ht="15.75">
      <c r="A144" s="362"/>
      <c r="B144" s="363"/>
      <c r="C144" s="364"/>
      <c r="D144" s="366"/>
      <c r="E144" s="366"/>
    </row>
    <row r="145" spans="1:5" ht="15.75">
      <c r="A145" s="362"/>
      <c r="B145" s="363"/>
      <c r="C145" s="364"/>
      <c r="D145" s="366"/>
      <c r="E145" s="366"/>
    </row>
    <row r="146" spans="1:5" ht="15.75">
      <c r="A146" s="362"/>
      <c r="B146" s="363"/>
      <c r="C146" s="364"/>
      <c r="D146" s="366"/>
      <c r="E146" s="366"/>
    </row>
    <row r="147" spans="1:5" ht="15.75">
      <c r="A147" s="362"/>
      <c r="B147" s="363"/>
      <c r="C147" s="364"/>
      <c r="D147" s="366"/>
      <c r="E147" s="366"/>
    </row>
    <row r="148" spans="1:5" ht="15.75">
      <c r="A148" s="362"/>
      <c r="B148" s="363"/>
      <c r="C148" s="364"/>
      <c r="D148" s="366"/>
      <c r="E148" s="366"/>
    </row>
    <row r="149" spans="1:5" ht="15.75">
      <c r="A149" s="362"/>
      <c r="B149" s="363"/>
      <c r="C149" s="364"/>
      <c r="D149" s="366"/>
      <c r="E149" s="366"/>
    </row>
    <row r="150" spans="1:5" ht="15.75">
      <c r="A150" s="362"/>
      <c r="B150" s="363"/>
      <c r="C150" s="364"/>
      <c r="D150" s="366"/>
      <c r="E150" s="366"/>
    </row>
    <row r="151" spans="1:5" ht="15.75">
      <c r="A151" s="362"/>
      <c r="B151" s="363"/>
      <c r="C151" s="364"/>
      <c r="D151" s="366"/>
      <c r="E151" s="366"/>
    </row>
    <row r="152" spans="1:5" ht="15.75">
      <c r="A152" s="362"/>
      <c r="B152" s="363"/>
      <c r="C152" s="364"/>
      <c r="D152" s="366"/>
      <c r="E152" s="366"/>
    </row>
    <row r="153" spans="1:5" ht="15.75">
      <c r="A153" s="362"/>
      <c r="B153" s="363"/>
      <c r="C153" s="364"/>
      <c r="D153" s="366"/>
      <c r="E153" s="366"/>
    </row>
    <row r="154" spans="1:5" ht="15.75">
      <c r="A154" s="362"/>
      <c r="B154" s="363"/>
      <c r="C154" s="364"/>
      <c r="D154" s="366"/>
      <c r="E154" s="366"/>
    </row>
    <row r="155" spans="1:5" ht="15.75">
      <c r="A155" s="362"/>
      <c r="B155" s="363"/>
      <c r="C155" s="364"/>
      <c r="D155" s="366"/>
      <c r="E155" s="366"/>
    </row>
    <row r="156" spans="1:5" ht="15.75">
      <c r="A156" s="362"/>
      <c r="B156" s="363"/>
      <c r="C156" s="364"/>
      <c r="D156" s="366"/>
      <c r="E156" s="366"/>
    </row>
    <row r="157" spans="1:5" ht="15.75">
      <c r="A157" s="362"/>
      <c r="B157" s="363"/>
      <c r="C157" s="364"/>
      <c r="D157" s="366"/>
      <c r="E157" s="366"/>
    </row>
    <row r="158" spans="1:5" ht="15.75">
      <c r="A158" s="362"/>
      <c r="B158" s="363"/>
      <c r="C158" s="364"/>
      <c r="D158" s="366"/>
      <c r="E158" s="366"/>
    </row>
    <row r="159" spans="1:5" ht="15.75">
      <c r="A159" s="362"/>
      <c r="B159" s="363"/>
      <c r="C159" s="364"/>
      <c r="D159" s="366"/>
      <c r="E159" s="366"/>
    </row>
    <row r="160" spans="1:5" ht="15.75">
      <c r="A160" s="362"/>
      <c r="B160" s="369"/>
      <c r="C160" s="364"/>
      <c r="D160" s="366"/>
      <c r="E160" s="366"/>
    </row>
    <row r="161" spans="1:5" ht="15.75">
      <c r="A161" s="362"/>
      <c r="B161" s="369"/>
      <c r="C161" s="364"/>
      <c r="D161" s="372"/>
      <c r="E161" s="372"/>
    </row>
    <row r="162" spans="1:5" ht="15.75">
      <c r="A162" s="362"/>
      <c r="B162" s="369"/>
      <c r="C162" s="364"/>
      <c r="D162" s="366"/>
      <c r="E162" s="366"/>
    </row>
    <row r="163" spans="1:5" ht="15.75">
      <c r="A163" s="362"/>
      <c r="B163" s="368"/>
      <c r="C163" s="373"/>
      <c r="D163" s="366"/>
      <c r="E163" s="366"/>
    </row>
    <row r="164" spans="1:5" ht="15.75">
      <c r="A164" s="362"/>
      <c r="B164" s="369"/>
      <c r="C164" s="364"/>
      <c r="D164" s="372"/>
      <c r="E164" s="372"/>
    </row>
    <row r="165" spans="1:5" ht="15.75">
      <c r="A165" s="362"/>
      <c r="B165" s="369"/>
      <c r="C165" s="364"/>
      <c r="D165" s="372"/>
      <c r="E165" s="372"/>
    </row>
    <row r="166" spans="1:5" ht="15.75">
      <c r="A166" s="362"/>
      <c r="B166" s="368"/>
      <c r="C166" s="364"/>
      <c r="D166" s="366"/>
      <c r="E166" s="366"/>
    </row>
    <row r="167" spans="1:5" ht="15.75">
      <c r="A167" s="362"/>
      <c r="B167" s="368"/>
      <c r="C167" s="373"/>
      <c r="D167" s="372"/>
      <c r="E167" s="372"/>
    </row>
    <row r="168" spans="1:5" ht="15.75">
      <c r="A168" s="362"/>
      <c r="B168" s="369"/>
      <c r="C168" s="364"/>
      <c r="D168" s="372"/>
      <c r="E168" s="372"/>
    </row>
    <row r="169" spans="1:5" ht="15.75">
      <c r="A169" s="362"/>
      <c r="B169" s="369"/>
      <c r="C169" s="364"/>
      <c r="D169" s="366"/>
      <c r="E169" s="366"/>
    </row>
    <row r="170" spans="1:5" ht="15">
      <c r="A170" s="374"/>
      <c r="B170" s="368"/>
      <c r="C170" s="373"/>
      <c r="D170" s="372"/>
      <c r="E170" s="372"/>
    </row>
    <row r="171" spans="1:5" ht="15.75">
      <c r="A171" s="362"/>
      <c r="B171" s="369"/>
      <c r="C171" s="364"/>
      <c r="D171" s="372"/>
      <c r="E171" s="372"/>
    </row>
    <row r="172" spans="1:5" ht="14.25" customHeight="1">
      <c r="A172" s="362"/>
      <c r="B172" s="369"/>
      <c r="C172" s="364"/>
      <c r="D172" s="374"/>
      <c r="E172" s="374"/>
    </row>
    <row r="173" spans="1:5" ht="15.75">
      <c r="A173" s="362"/>
      <c r="B173" s="363"/>
      <c r="C173" s="373"/>
      <c r="D173" s="366"/>
      <c r="E173" s="366"/>
    </row>
    <row r="174" spans="1:5" ht="15.75">
      <c r="A174" s="362"/>
      <c r="B174" s="363"/>
      <c r="C174" s="375"/>
      <c r="D174" s="366"/>
      <c r="E174" s="366"/>
    </row>
    <row r="175" spans="1:5" ht="15.75">
      <c r="A175" s="362"/>
      <c r="B175" s="363"/>
      <c r="C175" s="364"/>
      <c r="D175" s="366"/>
      <c r="E175" s="366"/>
    </row>
    <row r="176" spans="1:5" ht="15.75">
      <c r="A176" s="362"/>
      <c r="B176" s="363"/>
      <c r="C176" s="364"/>
      <c r="D176" s="366"/>
      <c r="E176" s="366"/>
    </row>
    <row r="177" spans="1:5" ht="15.75">
      <c r="A177" s="362"/>
      <c r="B177" s="363"/>
      <c r="C177" s="364"/>
      <c r="D177" s="366"/>
      <c r="E177" s="366"/>
    </row>
    <row r="178" spans="1:5" ht="15.75">
      <c r="A178" s="362"/>
      <c r="B178" s="363"/>
      <c r="C178" s="375"/>
      <c r="D178" s="366"/>
      <c r="E178" s="366"/>
    </row>
    <row r="179" spans="1:5" ht="15.75">
      <c r="A179" s="362"/>
      <c r="B179" s="363"/>
      <c r="C179" s="364"/>
      <c r="D179" s="366"/>
      <c r="E179" s="366"/>
    </row>
    <row r="180" spans="1:5" ht="15.75">
      <c r="A180" s="362"/>
      <c r="B180" s="363"/>
      <c r="C180" s="364"/>
      <c r="D180" s="366"/>
      <c r="E180" s="366"/>
    </row>
    <row r="181" spans="1:5" ht="15.75">
      <c r="A181" s="362"/>
      <c r="B181" s="369"/>
      <c r="C181" s="373"/>
      <c r="D181" s="366"/>
      <c r="E181" s="366"/>
    </row>
    <row r="182" spans="1:5" ht="15.75">
      <c r="A182" s="362"/>
      <c r="B182" s="363"/>
      <c r="C182" s="364"/>
      <c r="D182" s="366"/>
      <c r="E182" s="366"/>
    </row>
    <row r="183" spans="1:5" ht="15.75">
      <c r="A183" s="362"/>
      <c r="B183" s="363"/>
      <c r="C183" s="373"/>
      <c r="D183" s="366"/>
      <c r="E183" s="366"/>
    </row>
    <row r="184" spans="1:5" ht="75" customHeight="1">
      <c r="A184" s="374"/>
      <c r="B184" s="363"/>
      <c r="C184" s="364"/>
      <c r="D184" s="366"/>
      <c r="E184" s="366"/>
    </row>
    <row r="185" spans="1:5" ht="15.75">
      <c r="A185" s="362"/>
      <c r="B185" s="369"/>
      <c r="C185" s="364"/>
      <c r="D185" s="366"/>
      <c r="E185" s="366"/>
    </row>
    <row r="186" spans="1:5" ht="15.75">
      <c r="A186" s="362"/>
      <c r="B186" s="363"/>
      <c r="C186" s="364"/>
      <c r="D186" s="374"/>
      <c r="E186" s="374"/>
    </row>
    <row r="187" spans="1:5" ht="15.75">
      <c r="A187" s="362"/>
      <c r="B187" s="363"/>
      <c r="C187" s="373"/>
      <c r="D187" s="366"/>
      <c r="E187" s="366"/>
    </row>
    <row r="188" spans="1:5" ht="15.75">
      <c r="A188" s="362"/>
      <c r="B188" s="363"/>
      <c r="C188" s="373"/>
      <c r="D188" s="366"/>
      <c r="E188" s="366"/>
    </row>
    <row r="189" spans="1:5" ht="15.75">
      <c r="A189" s="362"/>
      <c r="B189" s="363"/>
      <c r="C189" s="364"/>
      <c r="D189" s="366"/>
      <c r="E189" s="366"/>
    </row>
    <row r="190" spans="1:5" ht="15">
      <c r="A190" s="374"/>
      <c r="B190" s="363"/>
      <c r="C190" s="364"/>
      <c r="D190" s="366"/>
      <c r="E190" s="366"/>
    </row>
    <row r="191" spans="1:5" ht="15.75">
      <c r="A191" s="362"/>
      <c r="B191" s="369"/>
      <c r="C191" s="364"/>
      <c r="D191" s="366"/>
      <c r="E191" s="366"/>
    </row>
    <row r="192" spans="1:5" ht="15.75">
      <c r="A192" s="362"/>
      <c r="B192" s="369"/>
      <c r="C192" s="364"/>
      <c r="D192" s="366"/>
      <c r="E192" s="366"/>
    </row>
    <row r="193" spans="1:5" ht="15">
      <c r="A193" s="376"/>
      <c r="B193" s="363"/>
      <c r="C193" s="373"/>
      <c r="D193" s="366"/>
      <c r="E193" s="366"/>
    </row>
    <row r="194" spans="1:5" ht="15">
      <c r="A194" s="376"/>
      <c r="B194" s="363"/>
      <c r="C194" s="373"/>
      <c r="D194" s="366"/>
      <c r="E194" s="366"/>
    </row>
    <row r="195" spans="1:5" ht="15">
      <c r="A195" s="376"/>
      <c r="B195" s="363"/>
      <c r="C195" s="364"/>
      <c r="D195" s="366"/>
      <c r="E195" s="366"/>
    </row>
    <row r="196" spans="1:5" ht="15">
      <c r="A196" s="376"/>
      <c r="B196" s="363"/>
      <c r="C196" s="364"/>
      <c r="D196" s="366"/>
      <c r="E196" s="366"/>
    </row>
    <row r="197" spans="1:5" ht="15.75">
      <c r="A197" s="362"/>
      <c r="B197" s="363"/>
      <c r="C197" s="364"/>
      <c r="D197" s="366"/>
      <c r="E197" s="366"/>
    </row>
    <row r="198" spans="1:5" ht="15.75">
      <c r="A198" s="362"/>
      <c r="B198" s="363"/>
      <c r="C198" s="364"/>
      <c r="D198" s="366"/>
      <c r="E198" s="366"/>
    </row>
    <row r="199" spans="1:5" ht="15.75">
      <c r="A199" s="362"/>
      <c r="B199" s="363"/>
      <c r="C199" s="364"/>
      <c r="D199" s="366"/>
      <c r="E199" s="366"/>
    </row>
    <row r="200" spans="1:5" ht="15.75">
      <c r="A200" s="362"/>
      <c r="B200" s="363"/>
      <c r="C200" s="364"/>
      <c r="D200" s="366"/>
      <c r="E200" s="366"/>
    </row>
    <row r="201" spans="1:5" ht="15.75">
      <c r="A201" s="362"/>
      <c r="B201" s="363"/>
      <c r="C201" s="364"/>
      <c r="D201" s="366"/>
      <c r="E201" s="366"/>
    </row>
    <row r="202" spans="1:5" ht="15.75">
      <c r="A202" s="362"/>
      <c r="B202" s="363"/>
      <c r="C202" s="364"/>
      <c r="D202" s="366"/>
      <c r="E202" s="366"/>
    </row>
    <row r="203" spans="1:5" ht="15.75">
      <c r="A203" s="362"/>
      <c r="B203" s="363"/>
      <c r="C203" s="364"/>
      <c r="D203" s="366"/>
      <c r="E203" s="366"/>
    </row>
    <row r="204" spans="1:5" ht="15.75">
      <c r="A204" s="362"/>
      <c r="B204" s="369"/>
      <c r="C204" s="364"/>
      <c r="D204" s="366"/>
      <c r="E204" s="366"/>
    </row>
    <row r="205" spans="1:5" ht="15.75">
      <c r="A205" s="362"/>
      <c r="B205" s="363"/>
      <c r="C205" s="364"/>
      <c r="D205" s="366"/>
      <c r="E205" s="366"/>
    </row>
    <row r="206" spans="1:5" ht="15.75">
      <c r="A206" s="362"/>
      <c r="B206" s="363"/>
      <c r="C206" s="373"/>
      <c r="D206" s="366"/>
      <c r="E206" s="366"/>
    </row>
    <row r="207" spans="1:5" ht="15.75">
      <c r="A207" s="362"/>
      <c r="B207" s="363"/>
      <c r="C207" s="364"/>
      <c r="D207" s="366"/>
      <c r="E207" s="366"/>
    </row>
    <row r="208" spans="1:5" ht="15.75">
      <c r="A208" s="362"/>
      <c r="B208" s="363"/>
      <c r="C208" s="364"/>
      <c r="D208" s="366"/>
      <c r="E208" s="366"/>
    </row>
    <row r="209" spans="1:5" ht="15.75">
      <c r="A209" s="362"/>
      <c r="B209" s="363"/>
      <c r="C209" s="364"/>
      <c r="D209" s="366"/>
      <c r="E209" s="366"/>
    </row>
    <row r="210" spans="1:5" ht="15.75">
      <c r="A210" s="362"/>
      <c r="B210" s="363"/>
      <c r="C210" s="364"/>
      <c r="D210" s="366"/>
      <c r="E210" s="366"/>
    </row>
    <row r="211" spans="1:5" ht="15.75">
      <c r="A211" s="362"/>
      <c r="B211" s="369"/>
      <c r="C211" s="364"/>
      <c r="D211" s="366"/>
      <c r="E211" s="366"/>
    </row>
    <row r="212" spans="1:5" ht="15.75">
      <c r="A212" s="362"/>
      <c r="B212" s="369"/>
      <c r="C212" s="364"/>
      <c r="D212" s="366"/>
      <c r="E212" s="366"/>
    </row>
    <row r="213" spans="1:5" ht="15.75">
      <c r="A213" s="362"/>
      <c r="B213" s="369"/>
      <c r="C213" s="373"/>
      <c r="D213" s="366"/>
      <c r="E213" s="366"/>
    </row>
    <row r="214" spans="1:5" ht="15.75">
      <c r="A214" s="362"/>
      <c r="B214" s="369"/>
      <c r="C214" s="364"/>
      <c r="D214" s="366"/>
      <c r="E214" s="366"/>
    </row>
    <row r="215" spans="1:5" ht="15.75">
      <c r="A215" s="362"/>
      <c r="B215" s="369"/>
      <c r="C215" s="364"/>
      <c r="D215" s="366"/>
      <c r="E215" s="366"/>
    </row>
    <row r="216" spans="1:5" ht="15.75">
      <c r="A216" s="362"/>
      <c r="B216" s="363"/>
      <c r="C216" s="364"/>
      <c r="D216" s="366"/>
      <c r="E216" s="366"/>
    </row>
    <row r="217" spans="1:5" ht="15.75">
      <c r="A217" s="362"/>
      <c r="B217" s="363"/>
      <c r="C217" s="364"/>
      <c r="D217" s="366"/>
      <c r="E217" s="366"/>
    </row>
    <row r="218" spans="1:5" ht="15.75">
      <c r="A218" s="362"/>
      <c r="B218" s="363"/>
      <c r="C218" s="364"/>
      <c r="D218" s="366"/>
      <c r="E218" s="366"/>
    </row>
    <row r="219" spans="1:5" ht="15.75">
      <c r="A219" s="362"/>
      <c r="B219" s="369"/>
      <c r="C219" s="364"/>
      <c r="D219" s="366"/>
      <c r="E219" s="366"/>
    </row>
    <row r="220" spans="1:5" ht="15.75">
      <c r="A220" s="362"/>
      <c r="B220" s="369"/>
      <c r="C220" s="364"/>
      <c r="D220" s="366"/>
      <c r="E220" s="366"/>
    </row>
    <row r="221" spans="1:5" ht="15.75">
      <c r="A221" s="362"/>
      <c r="B221" s="369"/>
      <c r="C221" s="373"/>
      <c r="D221" s="366"/>
      <c r="E221" s="366"/>
    </row>
    <row r="222" spans="1:5" ht="15.75">
      <c r="A222" s="362"/>
      <c r="B222" s="369"/>
      <c r="C222" s="364"/>
      <c r="D222" s="366"/>
      <c r="E222" s="366"/>
    </row>
    <row r="223" spans="1:5" ht="15.75">
      <c r="A223" s="362"/>
      <c r="B223" s="369"/>
      <c r="C223" s="373"/>
      <c r="D223" s="366"/>
      <c r="E223" s="366"/>
    </row>
    <row r="224" spans="1:5" ht="15.75">
      <c r="A224" s="362"/>
      <c r="B224" s="363"/>
      <c r="C224" s="364"/>
      <c r="D224" s="366"/>
      <c r="E224" s="366"/>
    </row>
    <row r="225" spans="1:5" ht="15.75">
      <c r="A225" s="362"/>
      <c r="B225" s="363"/>
      <c r="C225" s="373"/>
      <c r="D225" s="366"/>
      <c r="E225" s="366"/>
    </row>
    <row r="226" spans="1:5" ht="15.75">
      <c r="A226" s="362"/>
      <c r="B226" s="363"/>
      <c r="C226" s="364"/>
      <c r="D226" s="366"/>
      <c r="E226" s="366"/>
    </row>
    <row r="227" spans="1:5" ht="15.75">
      <c r="A227" s="362"/>
      <c r="B227" s="363"/>
      <c r="C227" s="364"/>
      <c r="D227" s="366"/>
      <c r="E227" s="366"/>
    </row>
    <row r="228" spans="1:5" ht="15.75">
      <c r="A228" s="362"/>
      <c r="B228" s="369"/>
      <c r="C228" s="373"/>
      <c r="D228" s="366"/>
      <c r="E228" s="366"/>
    </row>
    <row r="229" spans="1:5" ht="15">
      <c r="A229" s="377"/>
      <c r="B229" s="363"/>
      <c r="C229" s="364"/>
      <c r="D229" s="366"/>
      <c r="E229" s="366"/>
    </row>
    <row r="230" spans="1:5" ht="15.75">
      <c r="A230" s="362"/>
      <c r="B230" s="369"/>
      <c r="C230" s="373"/>
      <c r="D230" s="366"/>
      <c r="E230" s="366"/>
    </row>
    <row r="231" spans="1:5" ht="15.75">
      <c r="A231" s="362"/>
      <c r="B231" s="363"/>
      <c r="C231" s="364"/>
      <c r="D231" s="366"/>
      <c r="E231" s="366"/>
    </row>
    <row r="232" spans="1:5" ht="15.75">
      <c r="A232" s="362"/>
      <c r="B232" s="363"/>
      <c r="C232" s="373"/>
      <c r="D232" s="366"/>
      <c r="E232" s="366"/>
    </row>
    <row r="233" spans="1:5" ht="15.75">
      <c r="A233" s="362"/>
      <c r="B233" s="363"/>
      <c r="C233" s="373"/>
      <c r="D233" s="366"/>
      <c r="E233" s="366"/>
    </row>
    <row r="234" spans="1:5" ht="15.75">
      <c r="A234" s="362"/>
      <c r="B234" s="363"/>
      <c r="C234" s="364"/>
      <c r="D234" s="366"/>
      <c r="E234" s="366"/>
    </row>
    <row r="235" spans="1:5" ht="15.75">
      <c r="A235" s="362"/>
      <c r="B235" s="363"/>
      <c r="C235" s="364"/>
      <c r="D235" s="366"/>
      <c r="E235" s="366"/>
    </row>
    <row r="236" spans="1:5" ht="15.75">
      <c r="A236" s="362"/>
      <c r="B236" s="369"/>
      <c r="C236" s="364"/>
      <c r="D236" s="366"/>
      <c r="E236" s="366"/>
    </row>
    <row r="237" spans="1:5" ht="15.75">
      <c r="A237" s="362"/>
      <c r="B237" s="363"/>
      <c r="C237" s="364"/>
      <c r="D237" s="366"/>
      <c r="E237" s="366"/>
    </row>
    <row r="238" spans="1:5" ht="15.75">
      <c r="A238" s="362"/>
      <c r="B238" s="363"/>
      <c r="C238" s="373"/>
      <c r="D238" s="366"/>
      <c r="E238" s="366"/>
    </row>
    <row r="239" spans="1:5" ht="15.75">
      <c r="A239" s="362"/>
      <c r="B239" s="363"/>
      <c r="C239" s="364"/>
      <c r="D239" s="366"/>
      <c r="E239" s="366"/>
    </row>
    <row r="240" spans="1:5" ht="15.75">
      <c r="A240" s="362"/>
      <c r="B240" s="363"/>
      <c r="C240" s="364"/>
      <c r="D240" s="366"/>
      <c r="E240" s="366"/>
    </row>
    <row r="241" spans="1:5" ht="15.75">
      <c r="A241" s="362"/>
      <c r="B241" s="369"/>
      <c r="C241" s="364"/>
      <c r="D241" s="366"/>
      <c r="E241" s="366"/>
    </row>
    <row r="242" spans="1:5" ht="15.75">
      <c r="A242" s="362"/>
      <c r="B242" s="369"/>
      <c r="C242" s="364"/>
      <c r="D242" s="366"/>
      <c r="E242" s="366"/>
    </row>
    <row r="243" spans="1:5" ht="15.75">
      <c r="A243" s="362"/>
      <c r="B243" s="369"/>
      <c r="C243" s="378"/>
      <c r="D243" s="366"/>
      <c r="E243" s="366"/>
    </row>
    <row r="244" spans="1:5" ht="15.75">
      <c r="A244" s="362"/>
      <c r="B244" s="363"/>
      <c r="C244" s="379"/>
      <c r="D244" s="366"/>
      <c r="E244" s="366"/>
    </row>
    <row r="245" spans="1:5" ht="15.75">
      <c r="A245" s="362"/>
      <c r="B245" s="369"/>
      <c r="C245" s="379"/>
      <c r="D245" s="366"/>
      <c r="E245" s="366"/>
    </row>
    <row r="246" spans="1:5" ht="15.75">
      <c r="A246" s="362"/>
      <c r="B246" s="363"/>
      <c r="C246" s="379"/>
      <c r="D246" s="366"/>
      <c r="E246" s="366"/>
    </row>
    <row r="247" spans="1:5" ht="15.75">
      <c r="A247" s="362"/>
      <c r="B247" s="363"/>
      <c r="C247" s="379"/>
      <c r="D247" s="366"/>
      <c r="E247" s="366"/>
    </row>
    <row r="248" spans="1:5" ht="15.75">
      <c r="A248" s="362"/>
      <c r="B248" s="363"/>
      <c r="C248" s="379"/>
      <c r="D248" s="366"/>
      <c r="E248" s="366"/>
    </row>
    <row r="249" spans="1:5" ht="15.75">
      <c r="A249" s="362"/>
      <c r="B249" s="363"/>
      <c r="C249" s="379"/>
      <c r="D249" s="366"/>
      <c r="E249" s="366"/>
    </row>
    <row r="250" spans="1:5" ht="15.75">
      <c r="A250" s="362"/>
      <c r="B250" s="363"/>
      <c r="C250" s="379"/>
      <c r="D250" s="366"/>
      <c r="E250" s="366"/>
    </row>
    <row r="251" spans="1:5" ht="15.75">
      <c r="A251" s="362"/>
      <c r="B251" s="363"/>
      <c r="C251" s="378"/>
      <c r="D251" s="366"/>
      <c r="E251" s="366"/>
    </row>
    <row r="252" spans="1:5" ht="15">
      <c r="A252" s="380"/>
      <c r="B252" s="363"/>
      <c r="C252" s="364"/>
      <c r="D252" s="366"/>
      <c r="E252" s="366"/>
    </row>
    <row r="253" spans="1:5" ht="15.75">
      <c r="A253" s="362"/>
      <c r="B253" s="369"/>
      <c r="C253" s="373"/>
      <c r="D253" s="366"/>
      <c r="E253" s="366"/>
    </row>
    <row r="254" spans="1:5" ht="15.75">
      <c r="A254" s="362"/>
      <c r="B254" s="363"/>
      <c r="C254" s="364"/>
      <c r="D254" s="366"/>
      <c r="E254" s="366"/>
    </row>
    <row r="255" spans="1:5" ht="15.75">
      <c r="A255" s="362"/>
      <c r="B255" s="363"/>
      <c r="C255" s="373"/>
      <c r="D255" s="366"/>
      <c r="E255" s="366"/>
    </row>
    <row r="256" spans="1:5" ht="15.75">
      <c r="A256" s="362"/>
      <c r="B256" s="369"/>
      <c r="C256" s="378"/>
      <c r="D256" s="366"/>
      <c r="E256" s="366"/>
    </row>
    <row r="257" spans="1:5" ht="15.75">
      <c r="A257" s="362"/>
      <c r="B257" s="369"/>
      <c r="C257" s="379"/>
      <c r="D257" s="366"/>
      <c r="E257" s="366"/>
    </row>
    <row r="258" spans="1:5" ht="15.75">
      <c r="A258" s="362"/>
      <c r="B258" s="369"/>
      <c r="C258" s="364"/>
      <c r="D258" s="366"/>
      <c r="E258" s="366"/>
    </row>
    <row r="259" spans="1:5" ht="15.75">
      <c r="A259" s="362"/>
      <c r="B259" s="369"/>
      <c r="C259" s="378"/>
      <c r="D259" s="366"/>
      <c r="E259" s="366"/>
    </row>
    <row r="260" spans="1:5" ht="15.75">
      <c r="A260" s="362"/>
      <c r="B260" s="369"/>
      <c r="C260" s="379"/>
      <c r="D260" s="366"/>
      <c r="E260" s="366"/>
    </row>
    <row r="261" spans="1:5" ht="15.75">
      <c r="A261" s="362"/>
      <c r="B261" s="369"/>
      <c r="C261" s="379"/>
      <c r="D261" s="366"/>
      <c r="E261" s="366"/>
    </row>
    <row r="262" spans="1:5" ht="15.75">
      <c r="A262" s="362"/>
      <c r="B262" s="363"/>
      <c r="C262" s="379"/>
      <c r="D262" s="366"/>
      <c r="E262" s="366"/>
    </row>
    <row r="263" spans="1:5" ht="15.75">
      <c r="A263" s="362"/>
      <c r="B263" s="363"/>
      <c r="C263" s="379"/>
      <c r="D263" s="366"/>
      <c r="E263" s="366"/>
    </row>
    <row r="264" spans="1:5" ht="15.75">
      <c r="A264" s="362"/>
      <c r="B264" s="363"/>
      <c r="C264" s="379"/>
      <c r="D264" s="366"/>
      <c r="E264" s="366"/>
    </row>
    <row r="265" spans="1:5" ht="15.75">
      <c r="A265" s="362"/>
      <c r="B265" s="363"/>
      <c r="C265" s="381"/>
      <c r="D265" s="366"/>
      <c r="E265" s="366"/>
    </row>
    <row r="266" spans="1:5" ht="15.75">
      <c r="A266" s="362"/>
      <c r="B266" s="363"/>
      <c r="C266" s="364"/>
      <c r="D266" s="366"/>
      <c r="E266" s="366"/>
    </row>
    <row r="267" spans="1:5" ht="15.75">
      <c r="A267" s="362"/>
      <c r="B267" s="363"/>
      <c r="C267" s="379"/>
      <c r="D267" s="366"/>
      <c r="E267" s="366"/>
    </row>
    <row r="268" spans="1:5" ht="15.75">
      <c r="A268" s="362"/>
      <c r="B268" s="363"/>
      <c r="C268" s="379"/>
      <c r="D268" s="366"/>
      <c r="E268" s="366"/>
    </row>
    <row r="269" spans="1:5" ht="15.75">
      <c r="A269" s="362"/>
      <c r="B269" s="363"/>
      <c r="C269" s="378"/>
      <c r="D269" s="366"/>
      <c r="E269" s="366"/>
    </row>
    <row r="270" spans="1:5" ht="15.75">
      <c r="A270" s="362"/>
      <c r="B270" s="363"/>
      <c r="C270" s="379"/>
      <c r="D270" s="366"/>
      <c r="E270" s="366"/>
    </row>
    <row r="271" spans="1:5" ht="15.75">
      <c r="A271" s="362"/>
      <c r="B271" s="363"/>
      <c r="C271" s="379"/>
      <c r="D271" s="366"/>
      <c r="E271" s="366"/>
    </row>
    <row r="272" spans="1:5" ht="15.75">
      <c r="A272" s="362"/>
      <c r="B272" s="363"/>
      <c r="C272" s="379"/>
      <c r="D272" s="366"/>
      <c r="E272" s="366"/>
    </row>
    <row r="273" spans="1:5" ht="15">
      <c r="A273" s="374"/>
      <c r="B273" s="363"/>
      <c r="C273" s="379"/>
      <c r="D273" s="366"/>
      <c r="E273" s="366"/>
    </row>
    <row r="274" spans="1:5" ht="15.75">
      <c r="A274" s="362"/>
      <c r="B274" s="369"/>
      <c r="C274" s="378"/>
      <c r="D274" s="366"/>
      <c r="E274" s="366"/>
    </row>
    <row r="275" spans="1:5" ht="15.75">
      <c r="A275" s="362"/>
      <c r="B275" s="369"/>
      <c r="C275" s="379"/>
      <c r="D275" s="374"/>
      <c r="E275" s="374"/>
    </row>
    <row r="276" spans="1:5" ht="75" customHeight="1">
      <c r="A276" s="362"/>
      <c r="B276" s="382"/>
      <c r="C276" s="373"/>
      <c r="D276" s="366"/>
      <c r="E276" s="366"/>
    </row>
    <row r="277" spans="1:5" ht="15.75">
      <c r="A277" s="362"/>
      <c r="B277" s="382"/>
      <c r="C277" s="383"/>
      <c r="D277" s="366"/>
      <c r="E277" s="366"/>
    </row>
    <row r="278" spans="1:5" ht="15.75">
      <c r="A278" s="362"/>
      <c r="B278" s="382"/>
      <c r="C278" s="384"/>
      <c r="D278" s="366"/>
      <c r="E278" s="366"/>
    </row>
    <row r="279" spans="1:5" ht="15.75">
      <c r="A279" s="362"/>
      <c r="B279" s="382"/>
      <c r="C279" s="384"/>
      <c r="D279" s="366"/>
      <c r="E279" s="366"/>
    </row>
    <row r="280" spans="1:5" ht="15.75">
      <c r="A280" s="362"/>
      <c r="B280" s="385"/>
      <c r="C280" s="384"/>
      <c r="D280" s="366"/>
      <c r="E280" s="366"/>
    </row>
    <row r="281" spans="1:5" ht="15.75">
      <c r="A281" s="362"/>
      <c r="B281" s="382"/>
      <c r="C281" s="384"/>
      <c r="D281" s="366"/>
      <c r="E281" s="366"/>
    </row>
    <row r="282" spans="1:5" ht="15.75">
      <c r="A282" s="362"/>
      <c r="B282" s="382"/>
      <c r="C282" s="383"/>
      <c r="D282" s="366"/>
      <c r="E282" s="366"/>
    </row>
    <row r="283" spans="1:5" ht="90" customHeight="1">
      <c r="A283" s="362"/>
      <c r="B283" s="382"/>
      <c r="C283" s="384"/>
      <c r="D283" s="366"/>
      <c r="E283" s="366"/>
    </row>
    <row r="284" spans="1:5" ht="15.75">
      <c r="A284" s="362"/>
      <c r="B284" s="369"/>
      <c r="C284" s="384"/>
      <c r="D284" s="366"/>
      <c r="E284" s="366"/>
    </row>
    <row r="285" spans="1:5" ht="15.75">
      <c r="A285" s="362"/>
      <c r="B285" s="363"/>
      <c r="C285" s="384"/>
      <c r="D285" s="366"/>
      <c r="E285" s="366"/>
    </row>
    <row r="286" spans="1:5" ht="15.75">
      <c r="A286" s="362"/>
      <c r="B286" s="363"/>
      <c r="C286" s="383"/>
      <c r="D286" s="366"/>
      <c r="E286" s="366"/>
    </row>
    <row r="287" spans="1:5" ht="15.75">
      <c r="A287" s="362"/>
      <c r="B287" s="363"/>
      <c r="C287" s="386"/>
      <c r="D287" s="366"/>
      <c r="E287" s="366"/>
    </row>
    <row r="288" spans="1:5" ht="15.75">
      <c r="A288" s="362"/>
      <c r="B288" s="363"/>
      <c r="C288" s="383"/>
      <c r="D288" s="366"/>
      <c r="E288" s="366"/>
    </row>
    <row r="289" spans="1:5" ht="15.75">
      <c r="A289" s="362"/>
      <c r="B289" s="363"/>
      <c r="C289" s="386"/>
      <c r="D289" s="366"/>
      <c r="E289" s="366"/>
    </row>
    <row r="290" spans="1:5" ht="15.75">
      <c r="A290" s="362"/>
      <c r="B290" s="363"/>
      <c r="C290" s="386"/>
      <c r="D290" s="366"/>
      <c r="E290" s="366"/>
    </row>
    <row r="291" spans="1:5" ht="15">
      <c r="A291" s="374"/>
      <c r="B291" s="363"/>
      <c r="C291" s="386"/>
      <c r="D291" s="366"/>
      <c r="E291" s="366"/>
    </row>
    <row r="292" spans="1:5" ht="15.75">
      <c r="A292" s="362"/>
      <c r="B292" s="369"/>
      <c r="C292" s="383"/>
      <c r="D292" s="366"/>
      <c r="E292" s="366"/>
    </row>
    <row r="293" spans="1:5" ht="15.75">
      <c r="A293" s="362"/>
      <c r="B293" s="369"/>
      <c r="C293" s="386"/>
      <c r="D293" s="366"/>
      <c r="E293" s="366"/>
    </row>
    <row r="294" spans="1:5" ht="15.75">
      <c r="A294" s="362"/>
      <c r="B294" s="363"/>
      <c r="C294" s="373"/>
      <c r="D294" s="366"/>
      <c r="E294" s="366"/>
    </row>
    <row r="295" spans="1:5" ht="15.75">
      <c r="A295" s="362"/>
      <c r="B295" s="363"/>
      <c r="C295" s="373"/>
      <c r="D295" s="366"/>
      <c r="E295" s="366"/>
    </row>
    <row r="296" spans="1:5" ht="15.75">
      <c r="A296" s="362"/>
      <c r="B296" s="363"/>
      <c r="C296" s="360"/>
      <c r="D296" s="366"/>
      <c r="E296" s="366"/>
    </row>
    <row r="297" spans="1:5" ht="15.75">
      <c r="A297" s="362"/>
      <c r="B297" s="363"/>
      <c r="C297" s="360"/>
      <c r="D297" s="366"/>
      <c r="E297" s="366"/>
    </row>
    <row r="298" spans="1:5" ht="15.75">
      <c r="A298" s="362"/>
      <c r="B298" s="363"/>
      <c r="C298" s="360"/>
      <c r="D298" s="366"/>
      <c r="E298" s="366"/>
    </row>
    <row r="299" spans="1:5" ht="15.75">
      <c r="A299" s="362"/>
      <c r="B299" s="363"/>
      <c r="C299" s="360"/>
      <c r="D299" s="366"/>
      <c r="E299" s="366"/>
    </row>
    <row r="300" spans="1:5" ht="15.75">
      <c r="A300" s="362"/>
      <c r="B300" s="363"/>
      <c r="C300" s="360"/>
      <c r="D300" s="366"/>
      <c r="E300" s="366"/>
    </row>
    <row r="301" spans="1:5" ht="15.75">
      <c r="A301" s="362"/>
      <c r="B301" s="363"/>
      <c r="C301" s="360"/>
      <c r="D301" s="366"/>
      <c r="E301" s="366"/>
    </row>
    <row r="302" spans="1:5" ht="15.75">
      <c r="A302" s="362"/>
      <c r="B302" s="363"/>
      <c r="C302" s="360"/>
      <c r="D302" s="366"/>
      <c r="E302" s="366"/>
    </row>
    <row r="303" spans="1:5" ht="15.75">
      <c r="A303" s="362"/>
      <c r="B303" s="369"/>
      <c r="C303" s="360"/>
      <c r="D303" s="366"/>
      <c r="E303" s="366"/>
    </row>
    <row r="304" spans="1:5" ht="15.75">
      <c r="A304" s="362"/>
      <c r="B304" s="363"/>
      <c r="C304" s="360"/>
      <c r="D304" s="366"/>
      <c r="E304" s="366"/>
    </row>
    <row r="305" spans="1:5" ht="15.75">
      <c r="A305" s="362"/>
      <c r="B305" s="369"/>
      <c r="C305" s="373"/>
      <c r="D305" s="366"/>
      <c r="E305" s="366"/>
    </row>
    <row r="306" spans="1:5" ht="15.75">
      <c r="A306" s="362"/>
      <c r="B306" s="363"/>
      <c r="C306" s="360"/>
      <c r="D306" s="366"/>
      <c r="E306" s="366"/>
    </row>
    <row r="307" spans="1:5" ht="15.75">
      <c r="A307" s="362"/>
      <c r="B307" s="369"/>
      <c r="C307" s="373"/>
      <c r="D307" s="366"/>
      <c r="E307" s="366"/>
    </row>
    <row r="308" spans="1:5" ht="15.75">
      <c r="A308" s="362"/>
      <c r="B308" s="369"/>
      <c r="C308" s="364"/>
      <c r="D308" s="366"/>
      <c r="E308" s="366"/>
    </row>
    <row r="309" spans="1:5" ht="15.75">
      <c r="A309" s="362"/>
      <c r="B309" s="369"/>
      <c r="C309" s="387"/>
      <c r="D309" s="366"/>
      <c r="E309" s="366"/>
    </row>
    <row r="310" spans="1:5" ht="15.75">
      <c r="A310" s="362"/>
      <c r="B310" s="369"/>
      <c r="C310" s="364"/>
      <c r="D310" s="366"/>
      <c r="E310" s="366"/>
    </row>
    <row r="311" spans="1:5" ht="15">
      <c r="A311" s="366"/>
      <c r="B311" s="363"/>
      <c r="C311" s="364"/>
      <c r="D311" s="366"/>
      <c r="E311" s="366"/>
    </row>
    <row r="312" spans="3:5" ht="15">
      <c r="C312" s="387"/>
      <c r="D312" s="366"/>
      <c r="E312" s="366"/>
    </row>
    <row r="313" spans="2:5" ht="15.75">
      <c r="B313" s="388"/>
      <c r="C313" s="386"/>
      <c r="D313" s="389"/>
      <c r="E313" s="389"/>
    </row>
    <row r="314" spans="3:5" ht="18.75">
      <c r="C314" s="390"/>
      <c r="D314" s="391"/>
      <c r="E314" s="391"/>
    </row>
    <row r="315" ht="18.75">
      <c r="C315" s="392"/>
    </row>
    <row r="316" spans="2:3" ht="12">
      <c r="B316" s="388"/>
      <c r="C316" s="393"/>
    </row>
    <row r="317" ht="12">
      <c r="C317" s="393"/>
    </row>
    <row r="318" ht="12">
      <c r="C318" s="394"/>
    </row>
    <row r="319" ht="12">
      <c r="C319" s="393"/>
    </row>
    <row r="320" ht="12">
      <c r="C320" s="393"/>
    </row>
    <row r="321" ht="12">
      <c r="C321" s="393"/>
    </row>
    <row r="322" ht="12">
      <c r="C322" s="393"/>
    </row>
    <row r="323" ht="12">
      <c r="C323" s="393"/>
    </row>
    <row r="324" spans="2:3" ht="12">
      <c r="B324" s="395"/>
      <c r="C324" s="393"/>
    </row>
    <row r="325" spans="2:5" ht="12">
      <c r="B325" s="395"/>
      <c r="C325" s="393"/>
      <c r="D325" s="396"/>
      <c r="E325" s="396"/>
    </row>
    <row r="326" spans="2:5" ht="12">
      <c r="B326" s="395"/>
      <c r="C326" s="393"/>
      <c r="D326" s="396"/>
      <c r="E326" s="396"/>
    </row>
    <row r="327" spans="2:5" ht="12">
      <c r="B327" s="395"/>
      <c r="C327" s="393"/>
      <c r="D327" s="396"/>
      <c r="E327" s="396"/>
    </row>
    <row r="328" spans="2:5" ht="12">
      <c r="B328" s="395"/>
      <c r="C328" s="393"/>
      <c r="D328" s="396"/>
      <c r="E328" s="396"/>
    </row>
    <row r="329" spans="2:5" ht="12">
      <c r="B329" s="395"/>
      <c r="C329" s="393"/>
      <c r="D329" s="396"/>
      <c r="E329" s="396"/>
    </row>
    <row r="330" spans="3:5" ht="12">
      <c r="C330" s="393"/>
      <c r="D330" s="396"/>
      <c r="E330" s="396"/>
    </row>
    <row r="331" ht="12">
      <c r="C331" s="393"/>
    </row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78" customHeight="1"/>
    <row r="351" ht="12"/>
    <row r="352" ht="12"/>
    <row r="353" ht="12"/>
    <row r="354" ht="12"/>
    <row r="355" ht="12"/>
    <row r="356" ht="12"/>
    <row r="357" ht="12"/>
    <row r="358" ht="12"/>
    <row r="359" ht="57" customHeight="1"/>
    <row r="360" ht="12"/>
    <row r="361" ht="12"/>
    <row r="362" ht="12"/>
    <row r="363" ht="57" customHeight="1"/>
    <row r="364" ht="12"/>
    <row r="365" ht="12"/>
    <row r="366" ht="12"/>
    <row r="367" ht="12"/>
    <row r="368" ht="12"/>
    <row r="369" ht="12"/>
    <row r="370" ht="12"/>
    <row r="371" ht="12"/>
    <row r="372" ht="12"/>
    <row r="373" ht="60" customHeight="1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1" ht="12"/>
    <row r="432" ht="12"/>
    <row r="433" ht="12"/>
    <row r="434" ht="12"/>
    <row r="435" ht="12"/>
    <row r="436" ht="12"/>
    <row r="437" ht="12"/>
  </sheetData>
  <mergeCells count="19">
    <mergeCell ref="D82:G82"/>
    <mergeCell ref="D81:G81"/>
    <mergeCell ref="D67:F67"/>
    <mergeCell ref="D68:F68"/>
    <mergeCell ref="A2:G2"/>
    <mergeCell ref="A3:E3"/>
    <mergeCell ref="G9:G11"/>
    <mergeCell ref="D66:F66"/>
    <mergeCell ref="A8:E8"/>
    <mergeCell ref="A9:A11"/>
    <mergeCell ref="B9:B11"/>
    <mergeCell ref="C9:C11"/>
    <mergeCell ref="D9:D11"/>
    <mergeCell ref="E9:E11"/>
    <mergeCell ref="A7:E7"/>
    <mergeCell ref="F9:F11"/>
    <mergeCell ref="A5:G5"/>
    <mergeCell ref="A4:G4"/>
    <mergeCell ref="A6:G6"/>
  </mergeCells>
  <printOptions horizontalCentered="1"/>
  <pageMargins left="0.5905511811023623" right="0.1968503937007874" top="0.31496062992125984" bottom="0.9055118110236221" header="0.31496062992125984" footer="0.5118110236220472"/>
  <pageSetup firstPageNumber="1" useFirstPageNumber="1" fitToHeight="0" fitToWidth="0" horizontalDpi="600" verticalDpi="600" orientation="portrait" paperSize="9" scale="52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I72"/>
  <sheetViews>
    <sheetView zoomScale="95" zoomScaleNormal="95" workbookViewId="0" topLeftCell="A1">
      <selection activeCell="J65" sqref="J65"/>
    </sheetView>
  </sheetViews>
  <sheetFormatPr defaultColWidth="9.00390625" defaultRowHeight="12.75"/>
  <cols>
    <col min="1" max="1" width="5.75390625" style="439" customWidth="1"/>
    <col min="2" max="2" width="10.75390625" style="439" customWidth="1"/>
    <col min="3" max="3" width="35.75390625" style="439" customWidth="1"/>
    <col min="4" max="4" width="5.75390625" style="439" customWidth="1"/>
    <col min="5" max="6" width="9.75390625" style="439" customWidth="1"/>
    <col min="7" max="7" width="13.00390625" style="439" customWidth="1"/>
    <col min="8" max="8" width="10.125" style="439" bestFit="1" customWidth="1"/>
    <col min="9" max="9" width="10.625" style="439" bestFit="1" customWidth="1"/>
    <col min="10" max="255" width="9.125" style="439" customWidth="1"/>
    <col min="256" max="256" width="5.75390625" style="439" customWidth="1"/>
    <col min="257" max="257" width="10.75390625" style="439" customWidth="1"/>
    <col min="258" max="258" width="35.75390625" style="439" customWidth="1"/>
    <col min="259" max="259" width="5.75390625" style="439" customWidth="1"/>
    <col min="260" max="261" width="9.75390625" style="439" customWidth="1"/>
    <col min="262" max="262" width="11.75390625" style="439" customWidth="1"/>
    <col min="263" max="263" width="10.125" style="439" bestFit="1" customWidth="1"/>
    <col min="264" max="264" width="10.625" style="439" bestFit="1" customWidth="1"/>
    <col min="265" max="511" width="9.125" style="439" customWidth="1"/>
    <col min="512" max="512" width="5.75390625" style="439" customWidth="1"/>
    <col min="513" max="513" width="10.75390625" style="439" customWidth="1"/>
    <col min="514" max="514" width="35.75390625" style="439" customWidth="1"/>
    <col min="515" max="515" width="5.75390625" style="439" customWidth="1"/>
    <col min="516" max="517" width="9.75390625" style="439" customWidth="1"/>
    <col min="518" max="518" width="11.75390625" style="439" customWidth="1"/>
    <col min="519" max="519" width="10.125" style="439" bestFit="1" customWidth="1"/>
    <col min="520" max="520" width="10.625" style="439" bestFit="1" customWidth="1"/>
    <col min="521" max="767" width="9.125" style="439" customWidth="1"/>
    <col min="768" max="768" width="5.75390625" style="439" customWidth="1"/>
    <col min="769" max="769" width="10.75390625" style="439" customWidth="1"/>
    <col min="770" max="770" width="35.75390625" style="439" customWidth="1"/>
    <col min="771" max="771" width="5.75390625" style="439" customWidth="1"/>
    <col min="772" max="773" width="9.75390625" style="439" customWidth="1"/>
    <col min="774" max="774" width="11.75390625" style="439" customWidth="1"/>
    <col min="775" max="775" width="10.125" style="439" bestFit="1" customWidth="1"/>
    <col min="776" max="776" width="10.625" style="439" bestFit="1" customWidth="1"/>
    <col min="777" max="1023" width="9.125" style="439" customWidth="1"/>
    <col min="1024" max="1024" width="5.75390625" style="439" customWidth="1"/>
    <col min="1025" max="1025" width="10.75390625" style="439" customWidth="1"/>
    <col min="1026" max="1026" width="35.75390625" style="439" customWidth="1"/>
    <col min="1027" max="1027" width="5.75390625" style="439" customWidth="1"/>
    <col min="1028" max="1029" width="9.75390625" style="439" customWidth="1"/>
    <col min="1030" max="1030" width="11.75390625" style="439" customWidth="1"/>
    <col min="1031" max="1031" width="10.125" style="439" bestFit="1" customWidth="1"/>
    <col min="1032" max="1032" width="10.625" style="439" bestFit="1" customWidth="1"/>
    <col min="1033" max="1279" width="9.125" style="439" customWidth="1"/>
    <col min="1280" max="1280" width="5.75390625" style="439" customWidth="1"/>
    <col min="1281" max="1281" width="10.75390625" style="439" customWidth="1"/>
    <col min="1282" max="1282" width="35.75390625" style="439" customWidth="1"/>
    <col min="1283" max="1283" width="5.75390625" style="439" customWidth="1"/>
    <col min="1284" max="1285" width="9.75390625" style="439" customWidth="1"/>
    <col min="1286" max="1286" width="11.75390625" style="439" customWidth="1"/>
    <col min="1287" max="1287" width="10.125" style="439" bestFit="1" customWidth="1"/>
    <col min="1288" max="1288" width="10.625" style="439" bestFit="1" customWidth="1"/>
    <col min="1289" max="1535" width="9.125" style="439" customWidth="1"/>
    <col min="1536" max="1536" width="5.75390625" style="439" customWidth="1"/>
    <col min="1537" max="1537" width="10.75390625" style="439" customWidth="1"/>
    <col min="1538" max="1538" width="35.75390625" style="439" customWidth="1"/>
    <col min="1539" max="1539" width="5.75390625" style="439" customWidth="1"/>
    <col min="1540" max="1541" width="9.75390625" style="439" customWidth="1"/>
    <col min="1542" max="1542" width="11.75390625" style="439" customWidth="1"/>
    <col min="1543" max="1543" width="10.125" style="439" bestFit="1" customWidth="1"/>
    <col min="1544" max="1544" width="10.625" style="439" bestFit="1" customWidth="1"/>
    <col min="1545" max="1791" width="9.125" style="439" customWidth="1"/>
    <col min="1792" max="1792" width="5.75390625" style="439" customWidth="1"/>
    <col min="1793" max="1793" width="10.75390625" style="439" customWidth="1"/>
    <col min="1794" max="1794" width="35.75390625" style="439" customWidth="1"/>
    <col min="1795" max="1795" width="5.75390625" style="439" customWidth="1"/>
    <col min="1796" max="1797" width="9.75390625" style="439" customWidth="1"/>
    <col min="1798" max="1798" width="11.75390625" style="439" customWidth="1"/>
    <col min="1799" max="1799" width="10.125" style="439" bestFit="1" customWidth="1"/>
    <col min="1800" max="1800" width="10.625" style="439" bestFit="1" customWidth="1"/>
    <col min="1801" max="2047" width="9.125" style="439" customWidth="1"/>
    <col min="2048" max="2048" width="5.75390625" style="439" customWidth="1"/>
    <col min="2049" max="2049" width="10.75390625" style="439" customWidth="1"/>
    <col min="2050" max="2050" width="35.75390625" style="439" customWidth="1"/>
    <col min="2051" max="2051" width="5.75390625" style="439" customWidth="1"/>
    <col min="2052" max="2053" width="9.75390625" style="439" customWidth="1"/>
    <col min="2054" max="2054" width="11.75390625" style="439" customWidth="1"/>
    <col min="2055" max="2055" width="10.125" style="439" bestFit="1" customWidth="1"/>
    <col min="2056" max="2056" width="10.625" style="439" bestFit="1" customWidth="1"/>
    <col min="2057" max="2303" width="9.125" style="439" customWidth="1"/>
    <col min="2304" max="2304" width="5.75390625" style="439" customWidth="1"/>
    <col min="2305" max="2305" width="10.75390625" style="439" customWidth="1"/>
    <col min="2306" max="2306" width="35.75390625" style="439" customWidth="1"/>
    <col min="2307" max="2307" width="5.75390625" style="439" customWidth="1"/>
    <col min="2308" max="2309" width="9.75390625" style="439" customWidth="1"/>
    <col min="2310" max="2310" width="11.75390625" style="439" customWidth="1"/>
    <col min="2311" max="2311" width="10.125" style="439" bestFit="1" customWidth="1"/>
    <col min="2312" max="2312" width="10.625" style="439" bestFit="1" customWidth="1"/>
    <col min="2313" max="2559" width="9.125" style="439" customWidth="1"/>
    <col min="2560" max="2560" width="5.75390625" style="439" customWidth="1"/>
    <col min="2561" max="2561" width="10.75390625" style="439" customWidth="1"/>
    <col min="2562" max="2562" width="35.75390625" style="439" customWidth="1"/>
    <col min="2563" max="2563" width="5.75390625" style="439" customWidth="1"/>
    <col min="2564" max="2565" width="9.75390625" style="439" customWidth="1"/>
    <col min="2566" max="2566" width="11.75390625" style="439" customWidth="1"/>
    <col min="2567" max="2567" width="10.125" style="439" bestFit="1" customWidth="1"/>
    <col min="2568" max="2568" width="10.625" style="439" bestFit="1" customWidth="1"/>
    <col min="2569" max="2815" width="9.125" style="439" customWidth="1"/>
    <col min="2816" max="2816" width="5.75390625" style="439" customWidth="1"/>
    <col min="2817" max="2817" width="10.75390625" style="439" customWidth="1"/>
    <col min="2818" max="2818" width="35.75390625" style="439" customWidth="1"/>
    <col min="2819" max="2819" width="5.75390625" style="439" customWidth="1"/>
    <col min="2820" max="2821" width="9.75390625" style="439" customWidth="1"/>
    <col min="2822" max="2822" width="11.75390625" style="439" customWidth="1"/>
    <col min="2823" max="2823" width="10.125" style="439" bestFit="1" customWidth="1"/>
    <col min="2824" max="2824" width="10.625" style="439" bestFit="1" customWidth="1"/>
    <col min="2825" max="3071" width="9.125" style="439" customWidth="1"/>
    <col min="3072" max="3072" width="5.75390625" style="439" customWidth="1"/>
    <col min="3073" max="3073" width="10.75390625" style="439" customWidth="1"/>
    <col min="3074" max="3074" width="35.75390625" style="439" customWidth="1"/>
    <col min="3075" max="3075" width="5.75390625" style="439" customWidth="1"/>
    <col min="3076" max="3077" width="9.75390625" style="439" customWidth="1"/>
    <col min="3078" max="3078" width="11.75390625" style="439" customWidth="1"/>
    <col min="3079" max="3079" width="10.125" style="439" bestFit="1" customWidth="1"/>
    <col min="3080" max="3080" width="10.625" style="439" bestFit="1" customWidth="1"/>
    <col min="3081" max="3327" width="9.125" style="439" customWidth="1"/>
    <col min="3328" max="3328" width="5.75390625" style="439" customWidth="1"/>
    <col min="3329" max="3329" width="10.75390625" style="439" customWidth="1"/>
    <col min="3330" max="3330" width="35.75390625" style="439" customWidth="1"/>
    <col min="3331" max="3331" width="5.75390625" style="439" customWidth="1"/>
    <col min="3332" max="3333" width="9.75390625" style="439" customWidth="1"/>
    <col min="3334" max="3334" width="11.75390625" style="439" customWidth="1"/>
    <col min="3335" max="3335" width="10.125" style="439" bestFit="1" customWidth="1"/>
    <col min="3336" max="3336" width="10.625" style="439" bestFit="1" customWidth="1"/>
    <col min="3337" max="3583" width="9.125" style="439" customWidth="1"/>
    <col min="3584" max="3584" width="5.75390625" style="439" customWidth="1"/>
    <col min="3585" max="3585" width="10.75390625" style="439" customWidth="1"/>
    <col min="3586" max="3586" width="35.75390625" style="439" customWidth="1"/>
    <col min="3587" max="3587" width="5.75390625" style="439" customWidth="1"/>
    <col min="3588" max="3589" width="9.75390625" style="439" customWidth="1"/>
    <col min="3590" max="3590" width="11.75390625" style="439" customWidth="1"/>
    <col min="3591" max="3591" width="10.125" style="439" bestFit="1" customWidth="1"/>
    <col min="3592" max="3592" width="10.625" style="439" bestFit="1" customWidth="1"/>
    <col min="3593" max="3839" width="9.125" style="439" customWidth="1"/>
    <col min="3840" max="3840" width="5.75390625" style="439" customWidth="1"/>
    <col min="3841" max="3841" width="10.75390625" style="439" customWidth="1"/>
    <col min="3842" max="3842" width="35.75390625" style="439" customWidth="1"/>
    <col min="3843" max="3843" width="5.75390625" style="439" customWidth="1"/>
    <col min="3844" max="3845" width="9.75390625" style="439" customWidth="1"/>
    <col min="3846" max="3846" width="11.75390625" style="439" customWidth="1"/>
    <col min="3847" max="3847" width="10.125" style="439" bestFit="1" customWidth="1"/>
    <col min="3848" max="3848" width="10.625" style="439" bestFit="1" customWidth="1"/>
    <col min="3849" max="4095" width="9.125" style="439" customWidth="1"/>
    <col min="4096" max="4096" width="5.75390625" style="439" customWidth="1"/>
    <col min="4097" max="4097" width="10.75390625" style="439" customWidth="1"/>
    <col min="4098" max="4098" width="35.75390625" style="439" customWidth="1"/>
    <col min="4099" max="4099" width="5.75390625" style="439" customWidth="1"/>
    <col min="4100" max="4101" width="9.75390625" style="439" customWidth="1"/>
    <col min="4102" max="4102" width="11.75390625" style="439" customWidth="1"/>
    <col min="4103" max="4103" width="10.125" style="439" bestFit="1" customWidth="1"/>
    <col min="4104" max="4104" width="10.625" style="439" bestFit="1" customWidth="1"/>
    <col min="4105" max="4351" width="9.125" style="439" customWidth="1"/>
    <col min="4352" max="4352" width="5.75390625" style="439" customWidth="1"/>
    <col min="4353" max="4353" width="10.75390625" style="439" customWidth="1"/>
    <col min="4354" max="4354" width="35.75390625" style="439" customWidth="1"/>
    <col min="4355" max="4355" width="5.75390625" style="439" customWidth="1"/>
    <col min="4356" max="4357" width="9.75390625" style="439" customWidth="1"/>
    <col min="4358" max="4358" width="11.75390625" style="439" customWidth="1"/>
    <col min="4359" max="4359" width="10.125" style="439" bestFit="1" customWidth="1"/>
    <col min="4360" max="4360" width="10.625" style="439" bestFit="1" customWidth="1"/>
    <col min="4361" max="4607" width="9.125" style="439" customWidth="1"/>
    <col min="4608" max="4608" width="5.75390625" style="439" customWidth="1"/>
    <col min="4609" max="4609" width="10.75390625" style="439" customWidth="1"/>
    <col min="4610" max="4610" width="35.75390625" style="439" customWidth="1"/>
    <col min="4611" max="4611" width="5.75390625" style="439" customWidth="1"/>
    <col min="4612" max="4613" width="9.75390625" style="439" customWidth="1"/>
    <col min="4614" max="4614" width="11.75390625" style="439" customWidth="1"/>
    <col min="4615" max="4615" width="10.125" style="439" bestFit="1" customWidth="1"/>
    <col min="4616" max="4616" width="10.625" style="439" bestFit="1" customWidth="1"/>
    <col min="4617" max="4863" width="9.125" style="439" customWidth="1"/>
    <col min="4864" max="4864" width="5.75390625" style="439" customWidth="1"/>
    <col min="4865" max="4865" width="10.75390625" style="439" customWidth="1"/>
    <col min="4866" max="4866" width="35.75390625" style="439" customWidth="1"/>
    <col min="4867" max="4867" width="5.75390625" style="439" customWidth="1"/>
    <col min="4868" max="4869" width="9.75390625" style="439" customWidth="1"/>
    <col min="4870" max="4870" width="11.75390625" style="439" customWidth="1"/>
    <col min="4871" max="4871" width="10.125" style="439" bestFit="1" customWidth="1"/>
    <col min="4872" max="4872" width="10.625" style="439" bestFit="1" customWidth="1"/>
    <col min="4873" max="5119" width="9.125" style="439" customWidth="1"/>
    <col min="5120" max="5120" width="5.75390625" style="439" customWidth="1"/>
    <col min="5121" max="5121" width="10.75390625" style="439" customWidth="1"/>
    <col min="5122" max="5122" width="35.75390625" style="439" customWidth="1"/>
    <col min="5123" max="5123" width="5.75390625" style="439" customWidth="1"/>
    <col min="5124" max="5125" width="9.75390625" style="439" customWidth="1"/>
    <col min="5126" max="5126" width="11.75390625" style="439" customWidth="1"/>
    <col min="5127" max="5127" width="10.125" style="439" bestFit="1" customWidth="1"/>
    <col min="5128" max="5128" width="10.625" style="439" bestFit="1" customWidth="1"/>
    <col min="5129" max="5375" width="9.125" style="439" customWidth="1"/>
    <col min="5376" max="5376" width="5.75390625" style="439" customWidth="1"/>
    <col min="5377" max="5377" width="10.75390625" style="439" customWidth="1"/>
    <col min="5378" max="5378" width="35.75390625" style="439" customWidth="1"/>
    <col min="5379" max="5379" width="5.75390625" style="439" customWidth="1"/>
    <col min="5380" max="5381" width="9.75390625" style="439" customWidth="1"/>
    <col min="5382" max="5382" width="11.75390625" style="439" customWidth="1"/>
    <col min="5383" max="5383" width="10.125" style="439" bestFit="1" customWidth="1"/>
    <col min="5384" max="5384" width="10.625" style="439" bestFit="1" customWidth="1"/>
    <col min="5385" max="5631" width="9.125" style="439" customWidth="1"/>
    <col min="5632" max="5632" width="5.75390625" style="439" customWidth="1"/>
    <col min="5633" max="5633" width="10.75390625" style="439" customWidth="1"/>
    <col min="5634" max="5634" width="35.75390625" style="439" customWidth="1"/>
    <col min="5635" max="5635" width="5.75390625" style="439" customWidth="1"/>
    <col min="5636" max="5637" width="9.75390625" style="439" customWidth="1"/>
    <col min="5638" max="5638" width="11.75390625" style="439" customWidth="1"/>
    <col min="5639" max="5639" width="10.125" style="439" bestFit="1" customWidth="1"/>
    <col min="5640" max="5640" width="10.625" style="439" bestFit="1" customWidth="1"/>
    <col min="5641" max="5887" width="9.125" style="439" customWidth="1"/>
    <col min="5888" max="5888" width="5.75390625" style="439" customWidth="1"/>
    <col min="5889" max="5889" width="10.75390625" style="439" customWidth="1"/>
    <col min="5890" max="5890" width="35.75390625" style="439" customWidth="1"/>
    <col min="5891" max="5891" width="5.75390625" style="439" customWidth="1"/>
    <col min="5892" max="5893" width="9.75390625" style="439" customWidth="1"/>
    <col min="5894" max="5894" width="11.75390625" style="439" customWidth="1"/>
    <col min="5895" max="5895" width="10.125" style="439" bestFit="1" customWidth="1"/>
    <col min="5896" max="5896" width="10.625" style="439" bestFit="1" customWidth="1"/>
    <col min="5897" max="6143" width="9.125" style="439" customWidth="1"/>
    <col min="6144" max="6144" width="5.75390625" style="439" customWidth="1"/>
    <col min="6145" max="6145" width="10.75390625" style="439" customWidth="1"/>
    <col min="6146" max="6146" width="35.75390625" style="439" customWidth="1"/>
    <col min="6147" max="6147" width="5.75390625" style="439" customWidth="1"/>
    <col min="6148" max="6149" width="9.75390625" style="439" customWidth="1"/>
    <col min="6150" max="6150" width="11.75390625" style="439" customWidth="1"/>
    <col min="6151" max="6151" width="10.125" style="439" bestFit="1" customWidth="1"/>
    <col min="6152" max="6152" width="10.625" style="439" bestFit="1" customWidth="1"/>
    <col min="6153" max="6399" width="9.125" style="439" customWidth="1"/>
    <col min="6400" max="6400" width="5.75390625" style="439" customWidth="1"/>
    <col min="6401" max="6401" width="10.75390625" style="439" customWidth="1"/>
    <col min="6402" max="6402" width="35.75390625" style="439" customWidth="1"/>
    <col min="6403" max="6403" width="5.75390625" style="439" customWidth="1"/>
    <col min="6404" max="6405" width="9.75390625" style="439" customWidth="1"/>
    <col min="6406" max="6406" width="11.75390625" style="439" customWidth="1"/>
    <col min="6407" max="6407" width="10.125" style="439" bestFit="1" customWidth="1"/>
    <col min="6408" max="6408" width="10.625" style="439" bestFit="1" customWidth="1"/>
    <col min="6409" max="6655" width="9.125" style="439" customWidth="1"/>
    <col min="6656" max="6656" width="5.75390625" style="439" customWidth="1"/>
    <col min="6657" max="6657" width="10.75390625" style="439" customWidth="1"/>
    <col min="6658" max="6658" width="35.75390625" style="439" customWidth="1"/>
    <col min="6659" max="6659" width="5.75390625" style="439" customWidth="1"/>
    <col min="6660" max="6661" width="9.75390625" style="439" customWidth="1"/>
    <col min="6662" max="6662" width="11.75390625" style="439" customWidth="1"/>
    <col min="6663" max="6663" width="10.125" style="439" bestFit="1" customWidth="1"/>
    <col min="6664" max="6664" width="10.625" style="439" bestFit="1" customWidth="1"/>
    <col min="6665" max="6911" width="9.125" style="439" customWidth="1"/>
    <col min="6912" max="6912" width="5.75390625" style="439" customWidth="1"/>
    <col min="6913" max="6913" width="10.75390625" style="439" customWidth="1"/>
    <col min="6914" max="6914" width="35.75390625" style="439" customWidth="1"/>
    <col min="6915" max="6915" width="5.75390625" style="439" customWidth="1"/>
    <col min="6916" max="6917" width="9.75390625" style="439" customWidth="1"/>
    <col min="6918" max="6918" width="11.75390625" style="439" customWidth="1"/>
    <col min="6919" max="6919" width="10.125" style="439" bestFit="1" customWidth="1"/>
    <col min="6920" max="6920" width="10.625" style="439" bestFit="1" customWidth="1"/>
    <col min="6921" max="7167" width="9.125" style="439" customWidth="1"/>
    <col min="7168" max="7168" width="5.75390625" style="439" customWidth="1"/>
    <col min="7169" max="7169" width="10.75390625" style="439" customWidth="1"/>
    <col min="7170" max="7170" width="35.75390625" style="439" customWidth="1"/>
    <col min="7171" max="7171" width="5.75390625" style="439" customWidth="1"/>
    <col min="7172" max="7173" width="9.75390625" style="439" customWidth="1"/>
    <col min="7174" max="7174" width="11.75390625" style="439" customWidth="1"/>
    <col min="7175" max="7175" width="10.125" style="439" bestFit="1" customWidth="1"/>
    <col min="7176" max="7176" width="10.625" style="439" bestFit="1" customWidth="1"/>
    <col min="7177" max="7423" width="9.125" style="439" customWidth="1"/>
    <col min="7424" max="7424" width="5.75390625" style="439" customWidth="1"/>
    <col min="7425" max="7425" width="10.75390625" style="439" customWidth="1"/>
    <col min="7426" max="7426" width="35.75390625" style="439" customWidth="1"/>
    <col min="7427" max="7427" width="5.75390625" style="439" customWidth="1"/>
    <col min="7428" max="7429" width="9.75390625" style="439" customWidth="1"/>
    <col min="7430" max="7430" width="11.75390625" style="439" customWidth="1"/>
    <col min="7431" max="7431" width="10.125" style="439" bestFit="1" customWidth="1"/>
    <col min="7432" max="7432" width="10.625" style="439" bestFit="1" customWidth="1"/>
    <col min="7433" max="7679" width="9.125" style="439" customWidth="1"/>
    <col min="7680" max="7680" width="5.75390625" style="439" customWidth="1"/>
    <col min="7681" max="7681" width="10.75390625" style="439" customWidth="1"/>
    <col min="7682" max="7682" width="35.75390625" style="439" customWidth="1"/>
    <col min="7683" max="7683" width="5.75390625" style="439" customWidth="1"/>
    <col min="7684" max="7685" width="9.75390625" style="439" customWidth="1"/>
    <col min="7686" max="7686" width="11.75390625" style="439" customWidth="1"/>
    <col min="7687" max="7687" width="10.125" style="439" bestFit="1" customWidth="1"/>
    <col min="7688" max="7688" width="10.625" style="439" bestFit="1" customWidth="1"/>
    <col min="7689" max="7935" width="9.125" style="439" customWidth="1"/>
    <col min="7936" max="7936" width="5.75390625" style="439" customWidth="1"/>
    <col min="7937" max="7937" width="10.75390625" style="439" customWidth="1"/>
    <col min="7938" max="7938" width="35.75390625" style="439" customWidth="1"/>
    <col min="7939" max="7939" width="5.75390625" style="439" customWidth="1"/>
    <col min="7940" max="7941" width="9.75390625" style="439" customWidth="1"/>
    <col min="7942" max="7942" width="11.75390625" style="439" customWidth="1"/>
    <col min="7943" max="7943" width="10.125" style="439" bestFit="1" customWidth="1"/>
    <col min="7944" max="7944" width="10.625" style="439" bestFit="1" customWidth="1"/>
    <col min="7945" max="8191" width="9.125" style="439" customWidth="1"/>
    <col min="8192" max="8192" width="5.75390625" style="439" customWidth="1"/>
    <col min="8193" max="8193" width="10.75390625" style="439" customWidth="1"/>
    <col min="8194" max="8194" width="35.75390625" style="439" customWidth="1"/>
    <col min="8195" max="8195" width="5.75390625" style="439" customWidth="1"/>
    <col min="8196" max="8197" width="9.75390625" style="439" customWidth="1"/>
    <col min="8198" max="8198" width="11.75390625" style="439" customWidth="1"/>
    <col min="8199" max="8199" width="10.125" style="439" bestFit="1" customWidth="1"/>
    <col min="8200" max="8200" width="10.625" style="439" bestFit="1" customWidth="1"/>
    <col min="8201" max="8447" width="9.125" style="439" customWidth="1"/>
    <col min="8448" max="8448" width="5.75390625" style="439" customWidth="1"/>
    <col min="8449" max="8449" width="10.75390625" style="439" customWidth="1"/>
    <col min="8450" max="8450" width="35.75390625" style="439" customWidth="1"/>
    <col min="8451" max="8451" width="5.75390625" style="439" customWidth="1"/>
    <col min="8452" max="8453" width="9.75390625" style="439" customWidth="1"/>
    <col min="8454" max="8454" width="11.75390625" style="439" customWidth="1"/>
    <col min="8455" max="8455" width="10.125" style="439" bestFit="1" customWidth="1"/>
    <col min="8456" max="8456" width="10.625" style="439" bestFit="1" customWidth="1"/>
    <col min="8457" max="8703" width="9.125" style="439" customWidth="1"/>
    <col min="8704" max="8704" width="5.75390625" style="439" customWidth="1"/>
    <col min="8705" max="8705" width="10.75390625" style="439" customWidth="1"/>
    <col min="8706" max="8706" width="35.75390625" style="439" customWidth="1"/>
    <col min="8707" max="8707" width="5.75390625" style="439" customWidth="1"/>
    <col min="8708" max="8709" width="9.75390625" style="439" customWidth="1"/>
    <col min="8710" max="8710" width="11.75390625" style="439" customWidth="1"/>
    <col min="8711" max="8711" width="10.125" style="439" bestFit="1" customWidth="1"/>
    <col min="8712" max="8712" width="10.625" style="439" bestFit="1" customWidth="1"/>
    <col min="8713" max="8959" width="9.125" style="439" customWidth="1"/>
    <col min="8960" max="8960" width="5.75390625" style="439" customWidth="1"/>
    <col min="8961" max="8961" width="10.75390625" style="439" customWidth="1"/>
    <col min="8962" max="8962" width="35.75390625" style="439" customWidth="1"/>
    <col min="8963" max="8963" width="5.75390625" style="439" customWidth="1"/>
    <col min="8964" max="8965" width="9.75390625" style="439" customWidth="1"/>
    <col min="8966" max="8966" width="11.75390625" style="439" customWidth="1"/>
    <col min="8967" max="8967" width="10.125" style="439" bestFit="1" customWidth="1"/>
    <col min="8968" max="8968" width="10.625" style="439" bestFit="1" customWidth="1"/>
    <col min="8969" max="9215" width="9.125" style="439" customWidth="1"/>
    <col min="9216" max="9216" width="5.75390625" style="439" customWidth="1"/>
    <col min="9217" max="9217" width="10.75390625" style="439" customWidth="1"/>
    <col min="9218" max="9218" width="35.75390625" style="439" customWidth="1"/>
    <col min="9219" max="9219" width="5.75390625" style="439" customWidth="1"/>
    <col min="9220" max="9221" width="9.75390625" style="439" customWidth="1"/>
    <col min="9222" max="9222" width="11.75390625" style="439" customWidth="1"/>
    <col min="9223" max="9223" width="10.125" style="439" bestFit="1" customWidth="1"/>
    <col min="9224" max="9224" width="10.625" style="439" bestFit="1" customWidth="1"/>
    <col min="9225" max="9471" width="9.125" style="439" customWidth="1"/>
    <col min="9472" max="9472" width="5.75390625" style="439" customWidth="1"/>
    <col min="9473" max="9473" width="10.75390625" style="439" customWidth="1"/>
    <col min="9474" max="9474" width="35.75390625" style="439" customWidth="1"/>
    <col min="9475" max="9475" width="5.75390625" style="439" customWidth="1"/>
    <col min="9476" max="9477" width="9.75390625" style="439" customWidth="1"/>
    <col min="9478" max="9478" width="11.75390625" style="439" customWidth="1"/>
    <col min="9479" max="9479" width="10.125" style="439" bestFit="1" customWidth="1"/>
    <col min="9480" max="9480" width="10.625" style="439" bestFit="1" customWidth="1"/>
    <col min="9481" max="9727" width="9.125" style="439" customWidth="1"/>
    <col min="9728" max="9728" width="5.75390625" style="439" customWidth="1"/>
    <col min="9729" max="9729" width="10.75390625" style="439" customWidth="1"/>
    <col min="9730" max="9730" width="35.75390625" style="439" customWidth="1"/>
    <col min="9731" max="9731" width="5.75390625" style="439" customWidth="1"/>
    <col min="9732" max="9733" width="9.75390625" style="439" customWidth="1"/>
    <col min="9734" max="9734" width="11.75390625" style="439" customWidth="1"/>
    <col min="9735" max="9735" width="10.125" style="439" bestFit="1" customWidth="1"/>
    <col min="9736" max="9736" width="10.625" style="439" bestFit="1" customWidth="1"/>
    <col min="9737" max="9983" width="9.125" style="439" customWidth="1"/>
    <col min="9984" max="9984" width="5.75390625" style="439" customWidth="1"/>
    <col min="9985" max="9985" width="10.75390625" style="439" customWidth="1"/>
    <col min="9986" max="9986" width="35.75390625" style="439" customWidth="1"/>
    <col min="9987" max="9987" width="5.75390625" style="439" customWidth="1"/>
    <col min="9988" max="9989" width="9.75390625" style="439" customWidth="1"/>
    <col min="9990" max="9990" width="11.75390625" style="439" customWidth="1"/>
    <col min="9991" max="9991" width="10.125" style="439" bestFit="1" customWidth="1"/>
    <col min="9992" max="9992" width="10.625" style="439" bestFit="1" customWidth="1"/>
    <col min="9993" max="10239" width="9.125" style="439" customWidth="1"/>
    <col min="10240" max="10240" width="5.75390625" style="439" customWidth="1"/>
    <col min="10241" max="10241" width="10.75390625" style="439" customWidth="1"/>
    <col min="10242" max="10242" width="35.75390625" style="439" customWidth="1"/>
    <col min="10243" max="10243" width="5.75390625" style="439" customWidth="1"/>
    <col min="10244" max="10245" width="9.75390625" style="439" customWidth="1"/>
    <col min="10246" max="10246" width="11.75390625" style="439" customWidth="1"/>
    <col min="10247" max="10247" width="10.125" style="439" bestFit="1" customWidth="1"/>
    <col min="10248" max="10248" width="10.625" style="439" bestFit="1" customWidth="1"/>
    <col min="10249" max="10495" width="9.125" style="439" customWidth="1"/>
    <col min="10496" max="10496" width="5.75390625" style="439" customWidth="1"/>
    <col min="10497" max="10497" width="10.75390625" style="439" customWidth="1"/>
    <col min="10498" max="10498" width="35.75390625" style="439" customWidth="1"/>
    <col min="10499" max="10499" width="5.75390625" style="439" customWidth="1"/>
    <col min="10500" max="10501" width="9.75390625" style="439" customWidth="1"/>
    <col min="10502" max="10502" width="11.75390625" style="439" customWidth="1"/>
    <col min="10503" max="10503" width="10.125" style="439" bestFit="1" customWidth="1"/>
    <col min="10504" max="10504" width="10.625" style="439" bestFit="1" customWidth="1"/>
    <col min="10505" max="10751" width="9.125" style="439" customWidth="1"/>
    <col min="10752" max="10752" width="5.75390625" style="439" customWidth="1"/>
    <col min="10753" max="10753" width="10.75390625" style="439" customWidth="1"/>
    <col min="10754" max="10754" width="35.75390625" style="439" customWidth="1"/>
    <col min="10755" max="10755" width="5.75390625" style="439" customWidth="1"/>
    <col min="10756" max="10757" width="9.75390625" style="439" customWidth="1"/>
    <col min="10758" max="10758" width="11.75390625" style="439" customWidth="1"/>
    <col min="10759" max="10759" width="10.125" style="439" bestFit="1" customWidth="1"/>
    <col min="10760" max="10760" width="10.625" style="439" bestFit="1" customWidth="1"/>
    <col min="10761" max="11007" width="9.125" style="439" customWidth="1"/>
    <col min="11008" max="11008" width="5.75390625" style="439" customWidth="1"/>
    <col min="11009" max="11009" width="10.75390625" style="439" customWidth="1"/>
    <col min="11010" max="11010" width="35.75390625" style="439" customWidth="1"/>
    <col min="11011" max="11011" width="5.75390625" style="439" customWidth="1"/>
    <col min="11012" max="11013" width="9.75390625" style="439" customWidth="1"/>
    <col min="11014" max="11014" width="11.75390625" style="439" customWidth="1"/>
    <col min="11015" max="11015" width="10.125" style="439" bestFit="1" customWidth="1"/>
    <col min="11016" max="11016" width="10.625" style="439" bestFit="1" customWidth="1"/>
    <col min="11017" max="11263" width="9.125" style="439" customWidth="1"/>
    <col min="11264" max="11264" width="5.75390625" style="439" customWidth="1"/>
    <col min="11265" max="11265" width="10.75390625" style="439" customWidth="1"/>
    <col min="11266" max="11266" width="35.75390625" style="439" customWidth="1"/>
    <col min="11267" max="11267" width="5.75390625" style="439" customWidth="1"/>
    <col min="11268" max="11269" width="9.75390625" style="439" customWidth="1"/>
    <col min="11270" max="11270" width="11.75390625" style="439" customWidth="1"/>
    <col min="11271" max="11271" width="10.125" style="439" bestFit="1" customWidth="1"/>
    <col min="11272" max="11272" width="10.625" style="439" bestFit="1" customWidth="1"/>
    <col min="11273" max="11519" width="9.125" style="439" customWidth="1"/>
    <col min="11520" max="11520" width="5.75390625" style="439" customWidth="1"/>
    <col min="11521" max="11521" width="10.75390625" style="439" customWidth="1"/>
    <col min="11522" max="11522" width="35.75390625" style="439" customWidth="1"/>
    <col min="11523" max="11523" width="5.75390625" style="439" customWidth="1"/>
    <col min="11524" max="11525" width="9.75390625" style="439" customWidth="1"/>
    <col min="11526" max="11526" width="11.75390625" style="439" customWidth="1"/>
    <col min="11527" max="11527" width="10.125" style="439" bestFit="1" customWidth="1"/>
    <col min="11528" max="11528" width="10.625" style="439" bestFit="1" customWidth="1"/>
    <col min="11529" max="11775" width="9.125" style="439" customWidth="1"/>
    <col min="11776" max="11776" width="5.75390625" style="439" customWidth="1"/>
    <col min="11777" max="11777" width="10.75390625" style="439" customWidth="1"/>
    <col min="11778" max="11778" width="35.75390625" style="439" customWidth="1"/>
    <col min="11779" max="11779" width="5.75390625" style="439" customWidth="1"/>
    <col min="11780" max="11781" width="9.75390625" style="439" customWidth="1"/>
    <col min="11782" max="11782" width="11.75390625" style="439" customWidth="1"/>
    <col min="11783" max="11783" width="10.125" style="439" bestFit="1" customWidth="1"/>
    <col min="11784" max="11784" width="10.625" style="439" bestFit="1" customWidth="1"/>
    <col min="11785" max="12031" width="9.125" style="439" customWidth="1"/>
    <col min="12032" max="12032" width="5.75390625" style="439" customWidth="1"/>
    <col min="12033" max="12033" width="10.75390625" style="439" customWidth="1"/>
    <col min="12034" max="12034" width="35.75390625" style="439" customWidth="1"/>
    <col min="12035" max="12035" width="5.75390625" style="439" customWidth="1"/>
    <col min="12036" max="12037" width="9.75390625" style="439" customWidth="1"/>
    <col min="12038" max="12038" width="11.75390625" style="439" customWidth="1"/>
    <col min="12039" max="12039" width="10.125" style="439" bestFit="1" customWidth="1"/>
    <col min="12040" max="12040" width="10.625" style="439" bestFit="1" customWidth="1"/>
    <col min="12041" max="12287" width="9.125" style="439" customWidth="1"/>
    <col min="12288" max="12288" width="5.75390625" style="439" customWidth="1"/>
    <col min="12289" max="12289" width="10.75390625" style="439" customWidth="1"/>
    <col min="12290" max="12290" width="35.75390625" style="439" customWidth="1"/>
    <col min="12291" max="12291" width="5.75390625" style="439" customWidth="1"/>
    <col min="12292" max="12293" width="9.75390625" style="439" customWidth="1"/>
    <col min="12294" max="12294" width="11.75390625" style="439" customWidth="1"/>
    <col min="12295" max="12295" width="10.125" style="439" bestFit="1" customWidth="1"/>
    <col min="12296" max="12296" width="10.625" style="439" bestFit="1" customWidth="1"/>
    <col min="12297" max="12543" width="9.125" style="439" customWidth="1"/>
    <col min="12544" max="12544" width="5.75390625" style="439" customWidth="1"/>
    <col min="12545" max="12545" width="10.75390625" style="439" customWidth="1"/>
    <col min="12546" max="12546" width="35.75390625" style="439" customWidth="1"/>
    <col min="12547" max="12547" width="5.75390625" style="439" customWidth="1"/>
    <col min="12548" max="12549" width="9.75390625" style="439" customWidth="1"/>
    <col min="12550" max="12550" width="11.75390625" style="439" customWidth="1"/>
    <col min="12551" max="12551" width="10.125" style="439" bestFit="1" customWidth="1"/>
    <col min="12552" max="12552" width="10.625" style="439" bestFit="1" customWidth="1"/>
    <col min="12553" max="12799" width="9.125" style="439" customWidth="1"/>
    <col min="12800" max="12800" width="5.75390625" style="439" customWidth="1"/>
    <col min="12801" max="12801" width="10.75390625" style="439" customWidth="1"/>
    <col min="12802" max="12802" width="35.75390625" style="439" customWidth="1"/>
    <col min="12803" max="12803" width="5.75390625" style="439" customWidth="1"/>
    <col min="12804" max="12805" width="9.75390625" style="439" customWidth="1"/>
    <col min="12806" max="12806" width="11.75390625" style="439" customWidth="1"/>
    <col min="12807" max="12807" width="10.125" style="439" bestFit="1" customWidth="1"/>
    <col min="12808" max="12808" width="10.625" style="439" bestFit="1" customWidth="1"/>
    <col min="12809" max="13055" width="9.125" style="439" customWidth="1"/>
    <col min="13056" max="13056" width="5.75390625" style="439" customWidth="1"/>
    <col min="13057" max="13057" width="10.75390625" style="439" customWidth="1"/>
    <col min="13058" max="13058" width="35.75390625" style="439" customWidth="1"/>
    <col min="13059" max="13059" width="5.75390625" style="439" customWidth="1"/>
    <col min="13060" max="13061" width="9.75390625" style="439" customWidth="1"/>
    <col min="13062" max="13062" width="11.75390625" style="439" customWidth="1"/>
    <col min="13063" max="13063" width="10.125" style="439" bestFit="1" customWidth="1"/>
    <col min="13064" max="13064" width="10.625" style="439" bestFit="1" customWidth="1"/>
    <col min="13065" max="13311" width="9.125" style="439" customWidth="1"/>
    <col min="13312" max="13312" width="5.75390625" style="439" customWidth="1"/>
    <col min="13313" max="13313" width="10.75390625" style="439" customWidth="1"/>
    <col min="13314" max="13314" width="35.75390625" style="439" customWidth="1"/>
    <col min="13315" max="13315" width="5.75390625" style="439" customWidth="1"/>
    <col min="13316" max="13317" width="9.75390625" style="439" customWidth="1"/>
    <col min="13318" max="13318" width="11.75390625" style="439" customWidth="1"/>
    <col min="13319" max="13319" width="10.125" style="439" bestFit="1" customWidth="1"/>
    <col min="13320" max="13320" width="10.625" style="439" bestFit="1" customWidth="1"/>
    <col min="13321" max="13567" width="9.125" style="439" customWidth="1"/>
    <col min="13568" max="13568" width="5.75390625" style="439" customWidth="1"/>
    <col min="13569" max="13569" width="10.75390625" style="439" customWidth="1"/>
    <col min="13570" max="13570" width="35.75390625" style="439" customWidth="1"/>
    <col min="13571" max="13571" width="5.75390625" style="439" customWidth="1"/>
    <col min="13572" max="13573" width="9.75390625" style="439" customWidth="1"/>
    <col min="13574" max="13574" width="11.75390625" style="439" customWidth="1"/>
    <col min="13575" max="13575" width="10.125" style="439" bestFit="1" customWidth="1"/>
    <col min="13576" max="13576" width="10.625" style="439" bestFit="1" customWidth="1"/>
    <col min="13577" max="13823" width="9.125" style="439" customWidth="1"/>
    <col min="13824" max="13824" width="5.75390625" style="439" customWidth="1"/>
    <col min="13825" max="13825" width="10.75390625" style="439" customWidth="1"/>
    <col min="13826" max="13826" width="35.75390625" style="439" customWidth="1"/>
    <col min="13827" max="13827" width="5.75390625" style="439" customWidth="1"/>
    <col min="13828" max="13829" width="9.75390625" style="439" customWidth="1"/>
    <col min="13830" max="13830" width="11.75390625" style="439" customWidth="1"/>
    <col min="13831" max="13831" width="10.125" style="439" bestFit="1" customWidth="1"/>
    <col min="13832" max="13832" width="10.625" style="439" bestFit="1" customWidth="1"/>
    <col min="13833" max="14079" width="9.125" style="439" customWidth="1"/>
    <col min="14080" max="14080" width="5.75390625" style="439" customWidth="1"/>
    <col min="14081" max="14081" width="10.75390625" style="439" customWidth="1"/>
    <col min="14082" max="14082" width="35.75390625" style="439" customWidth="1"/>
    <col min="14083" max="14083" width="5.75390625" style="439" customWidth="1"/>
    <col min="14084" max="14085" width="9.75390625" style="439" customWidth="1"/>
    <col min="14086" max="14086" width="11.75390625" style="439" customWidth="1"/>
    <col min="14087" max="14087" width="10.125" style="439" bestFit="1" customWidth="1"/>
    <col min="14088" max="14088" width="10.625" style="439" bestFit="1" customWidth="1"/>
    <col min="14089" max="14335" width="9.125" style="439" customWidth="1"/>
    <col min="14336" max="14336" width="5.75390625" style="439" customWidth="1"/>
    <col min="14337" max="14337" width="10.75390625" style="439" customWidth="1"/>
    <col min="14338" max="14338" width="35.75390625" style="439" customWidth="1"/>
    <col min="14339" max="14339" width="5.75390625" style="439" customWidth="1"/>
    <col min="14340" max="14341" width="9.75390625" style="439" customWidth="1"/>
    <col min="14342" max="14342" width="11.75390625" style="439" customWidth="1"/>
    <col min="14343" max="14343" width="10.125" style="439" bestFit="1" customWidth="1"/>
    <col min="14344" max="14344" width="10.625" style="439" bestFit="1" customWidth="1"/>
    <col min="14345" max="14591" width="9.125" style="439" customWidth="1"/>
    <col min="14592" max="14592" width="5.75390625" style="439" customWidth="1"/>
    <col min="14593" max="14593" width="10.75390625" style="439" customWidth="1"/>
    <col min="14594" max="14594" width="35.75390625" style="439" customWidth="1"/>
    <col min="14595" max="14595" width="5.75390625" style="439" customWidth="1"/>
    <col min="14596" max="14597" width="9.75390625" style="439" customWidth="1"/>
    <col min="14598" max="14598" width="11.75390625" style="439" customWidth="1"/>
    <col min="14599" max="14599" width="10.125" style="439" bestFit="1" customWidth="1"/>
    <col min="14600" max="14600" width="10.625" style="439" bestFit="1" customWidth="1"/>
    <col min="14601" max="14847" width="9.125" style="439" customWidth="1"/>
    <col min="14848" max="14848" width="5.75390625" style="439" customWidth="1"/>
    <col min="14849" max="14849" width="10.75390625" style="439" customWidth="1"/>
    <col min="14850" max="14850" width="35.75390625" style="439" customWidth="1"/>
    <col min="14851" max="14851" width="5.75390625" style="439" customWidth="1"/>
    <col min="14852" max="14853" width="9.75390625" style="439" customWidth="1"/>
    <col min="14854" max="14854" width="11.75390625" style="439" customWidth="1"/>
    <col min="14855" max="14855" width="10.125" style="439" bestFit="1" customWidth="1"/>
    <col min="14856" max="14856" width="10.625" style="439" bestFit="1" customWidth="1"/>
    <col min="14857" max="15103" width="9.125" style="439" customWidth="1"/>
    <col min="15104" max="15104" width="5.75390625" style="439" customWidth="1"/>
    <col min="15105" max="15105" width="10.75390625" style="439" customWidth="1"/>
    <col min="15106" max="15106" width="35.75390625" style="439" customWidth="1"/>
    <col min="15107" max="15107" width="5.75390625" style="439" customWidth="1"/>
    <col min="15108" max="15109" width="9.75390625" style="439" customWidth="1"/>
    <col min="15110" max="15110" width="11.75390625" style="439" customWidth="1"/>
    <col min="15111" max="15111" width="10.125" style="439" bestFit="1" customWidth="1"/>
    <col min="15112" max="15112" width="10.625" style="439" bestFit="1" customWidth="1"/>
    <col min="15113" max="15359" width="9.125" style="439" customWidth="1"/>
    <col min="15360" max="15360" width="5.75390625" style="439" customWidth="1"/>
    <col min="15361" max="15361" width="10.75390625" style="439" customWidth="1"/>
    <col min="15362" max="15362" width="35.75390625" style="439" customWidth="1"/>
    <col min="15363" max="15363" width="5.75390625" style="439" customWidth="1"/>
    <col min="15364" max="15365" width="9.75390625" style="439" customWidth="1"/>
    <col min="15366" max="15366" width="11.75390625" style="439" customWidth="1"/>
    <col min="15367" max="15367" width="10.125" style="439" bestFit="1" customWidth="1"/>
    <col min="15368" max="15368" width="10.625" style="439" bestFit="1" customWidth="1"/>
    <col min="15369" max="15615" width="9.125" style="439" customWidth="1"/>
    <col min="15616" max="15616" width="5.75390625" style="439" customWidth="1"/>
    <col min="15617" max="15617" width="10.75390625" style="439" customWidth="1"/>
    <col min="15618" max="15618" width="35.75390625" style="439" customWidth="1"/>
    <col min="15619" max="15619" width="5.75390625" style="439" customWidth="1"/>
    <col min="15620" max="15621" width="9.75390625" style="439" customWidth="1"/>
    <col min="15622" max="15622" width="11.75390625" style="439" customWidth="1"/>
    <col min="15623" max="15623" width="10.125" style="439" bestFit="1" customWidth="1"/>
    <col min="15624" max="15624" width="10.625" style="439" bestFit="1" customWidth="1"/>
    <col min="15625" max="15871" width="9.125" style="439" customWidth="1"/>
    <col min="15872" max="15872" width="5.75390625" style="439" customWidth="1"/>
    <col min="15873" max="15873" width="10.75390625" style="439" customWidth="1"/>
    <col min="15874" max="15874" width="35.75390625" style="439" customWidth="1"/>
    <col min="15875" max="15875" width="5.75390625" style="439" customWidth="1"/>
    <col min="15876" max="15877" width="9.75390625" style="439" customWidth="1"/>
    <col min="15878" max="15878" width="11.75390625" style="439" customWidth="1"/>
    <col min="15879" max="15879" width="10.125" style="439" bestFit="1" customWidth="1"/>
    <col min="15880" max="15880" width="10.625" style="439" bestFit="1" customWidth="1"/>
    <col min="15881" max="16127" width="9.125" style="439" customWidth="1"/>
    <col min="16128" max="16128" width="5.75390625" style="439" customWidth="1"/>
    <col min="16129" max="16129" width="10.75390625" style="439" customWidth="1"/>
    <col min="16130" max="16130" width="35.75390625" style="439" customWidth="1"/>
    <col min="16131" max="16131" width="5.75390625" style="439" customWidth="1"/>
    <col min="16132" max="16133" width="9.75390625" style="439" customWidth="1"/>
    <col min="16134" max="16134" width="11.75390625" style="439" customWidth="1"/>
    <col min="16135" max="16135" width="10.125" style="439" bestFit="1" customWidth="1"/>
    <col min="16136" max="16136" width="10.625" style="439" bestFit="1" customWidth="1"/>
    <col min="16137" max="16384" width="9.125" style="439" customWidth="1"/>
  </cols>
  <sheetData>
    <row r="2" spans="1:7" ht="21" customHeight="1">
      <c r="A2" s="646" t="s">
        <v>1094</v>
      </c>
      <c r="B2" s="646"/>
      <c r="C2" s="646"/>
      <c r="D2" s="646"/>
      <c r="E2" s="646"/>
      <c r="F2" s="646"/>
      <c r="G2" s="646"/>
    </row>
    <row r="3" spans="1:7" ht="46.5" customHeight="1">
      <c r="A3" s="585" t="s">
        <v>1092</v>
      </c>
      <c r="B3" s="574"/>
      <c r="C3" s="574"/>
      <c r="D3" s="574"/>
      <c r="E3" s="574"/>
      <c r="F3" s="574"/>
      <c r="G3" s="574"/>
    </row>
    <row r="4" spans="1:7" ht="30" customHeight="1">
      <c r="A4" s="647" t="s">
        <v>1075</v>
      </c>
      <c r="B4" s="647"/>
      <c r="C4" s="647"/>
      <c r="D4" s="647"/>
      <c r="E4" s="647"/>
      <c r="F4" s="647"/>
      <c r="G4" s="647"/>
    </row>
    <row r="5" spans="1:7" ht="30" customHeight="1">
      <c r="A5" s="650" t="s">
        <v>1053</v>
      </c>
      <c r="B5" s="651"/>
      <c r="C5" s="651"/>
      <c r="D5" s="651"/>
      <c r="E5" s="651"/>
      <c r="F5" s="651"/>
      <c r="G5" s="651"/>
    </row>
    <row r="6" spans="1:7" ht="25.5">
      <c r="A6" s="449" t="s">
        <v>16</v>
      </c>
      <c r="B6" s="449" t="s">
        <v>852</v>
      </c>
      <c r="C6" s="449" t="s">
        <v>853</v>
      </c>
      <c r="D6" s="449" t="s">
        <v>854</v>
      </c>
      <c r="E6" s="449" t="s">
        <v>855</v>
      </c>
      <c r="F6" s="449" t="s">
        <v>856</v>
      </c>
      <c r="G6" s="449" t="s">
        <v>857</v>
      </c>
    </row>
    <row r="7" spans="1:7" ht="12.75">
      <c r="A7" s="449">
        <v>1</v>
      </c>
      <c r="B7" s="449">
        <v>2</v>
      </c>
      <c r="C7" s="449">
        <v>3</v>
      </c>
      <c r="D7" s="449">
        <v>4</v>
      </c>
      <c r="E7" s="449">
        <v>5</v>
      </c>
      <c r="F7" s="449">
        <v>6</v>
      </c>
      <c r="G7" s="449">
        <v>7</v>
      </c>
    </row>
    <row r="8" spans="1:7" ht="16.5" customHeight="1">
      <c r="A8" s="653" t="s">
        <v>858</v>
      </c>
      <c r="B8" s="654"/>
      <c r="C8" s="654"/>
      <c r="D8" s="654"/>
      <c r="E8" s="654"/>
      <c r="F8" s="654"/>
      <c r="G8" s="654"/>
    </row>
    <row r="9" spans="1:7" ht="15" customHeight="1">
      <c r="A9" s="450" t="s">
        <v>34</v>
      </c>
      <c r="B9" s="451"/>
      <c r="C9" s="450" t="s">
        <v>860</v>
      </c>
      <c r="D9" s="655"/>
      <c r="E9" s="656"/>
      <c r="F9" s="656"/>
      <c r="G9" s="514">
        <f>SUM(G10:G19)</f>
        <v>0</v>
      </c>
    </row>
    <row r="10" spans="1:7" ht="38.25">
      <c r="A10" s="453" t="s">
        <v>154</v>
      </c>
      <c r="B10" s="454"/>
      <c r="C10" s="455" t="s">
        <v>861</v>
      </c>
      <c r="D10" s="453" t="s">
        <v>112</v>
      </c>
      <c r="E10" s="456">
        <v>0.522</v>
      </c>
      <c r="F10" s="457">
        <v>0</v>
      </c>
      <c r="G10" s="458">
        <f>ROUND(E10*F10,2)</f>
        <v>0</v>
      </c>
    </row>
    <row r="11" spans="1:7" ht="39.95" customHeight="1">
      <c r="A11" s="453" t="s">
        <v>113</v>
      </c>
      <c r="B11" s="454"/>
      <c r="C11" s="455" t="s">
        <v>873</v>
      </c>
      <c r="D11" s="453" t="s">
        <v>874</v>
      </c>
      <c r="E11" s="457">
        <v>368</v>
      </c>
      <c r="F11" s="457">
        <v>0</v>
      </c>
      <c r="G11" s="458">
        <f aca="true" t="shared" si="0" ref="G11:G65">ROUND(E11*F11,2)</f>
        <v>0</v>
      </c>
    </row>
    <row r="12" spans="1:7" ht="30" customHeight="1">
      <c r="A12" s="453" t="s">
        <v>156</v>
      </c>
      <c r="B12" s="454"/>
      <c r="C12" s="455" t="s">
        <v>876</v>
      </c>
      <c r="D12" s="453" t="s">
        <v>877</v>
      </c>
      <c r="E12" s="457">
        <v>103</v>
      </c>
      <c r="F12" s="457">
        <v>0</v>
      </c>
      <c r="G12" s="458">
        <f t="shared" si="0"/>
        <v>0</v>
      </c>
    </row>
    <row r="13" spans="1:7" ht="30" customHeight="1">
      <c r="A13" s="453" t="s">
        <v>157</v>
      </c>
      <c r="B13" s="454"/>
      <c r="C13" s="455" t="s">
        <v>879</v>
      </c>
      <c r="D13" s="453" t="s">
        <v>877</v>
      </c>
      <c r="E13" s="457">
        <v>15</v>
      </c>
      <c r="F13" s="457">
        <v>0</v>
      </c>
      <c r="G13" s="458">
        <f t="shared" si="0"/>
        <v>0</v>
      </c>
    </row>
    <row r="14" spans="1:7" ht="39.95" customHeight="1">
      <c r="A14" s="453" t="s">
        <v>158</v>
      </c>
      <c r="B14" s="454"/>
      <c r="C14" s="455" t="s">
        <v>881</v>
      </c>
      <c r="D14" s="453" t="s">
        <v>877</v>
      </c>
      <c r="E14" s="457">
        <v>10</v>
      </c>
      <c r="F14" s="457">
        <v>0</v>
      </c>
      <c r="G14" s="458">
        <f t="shared" si="0"/>
        <v>0</v>
      </c>
    </row>
    <row r="15" spans="1:7" ht="30" customHeight="1">
      <c r="A15" s="453" t="s">
        <v>265</v>
      </c>
      <c r="B15" s="454"/>
      <c r="C15" s="455" t="s">
        <v>883</v>
      </c>
      <c r="D15" s="453" t="s">
        <v>877</v>
      </c>
      <c r="E15" s="457">
        <v>113</v>
      </c>
      <c r="F15" s="457">
        <v>0</v>
      </c>
      <c r="G15" s="458">
        <f t="shared" si="0"/>
        <v>0</v>
      </c>
    </row>
    <row r="16" spans="1:7" ht="35.1" customHeight="1">
      <c r="A16" s="453" t="s">
        <v>269</v>
      </c>
      <c r="B16" s="454"/>
      <c r="C16" s="454" t="s">
        <v>884</v>
      </c>
      <c r="D16" s="453" t="s">
        <v>871</v>
      </c>
      <c r="E16" s="459">
        <v>218</v>
      </c>
      <c r="F16" s="459">
        <v>0</v>
      </c>
      <c r="G16" s="458">
        <f t="shared" si="0"/>
        <v>0</v>
      </c>
    </row>
    <row r="17" spans="1:7" ht="54.95" customHeight="1">
      <c r="A17" s="453" t="s">
        <v>865</v>
      </c>
      <c r="B17" s="454"/>
      <c r="C17" s="454" t="s">
        <v>885</v>
      </c>
      <c r="D17" s="453" t="s">
        <v>877</v>
      </c>
      <c r="E17" s="459">
        <v>110</v>
      </c>
      <c r="F17" s="459">
        <v>0</v>
      </c>
      <c r="G17" s="458">
        <f t="shared" si="0"/>
        <v>0</v>
      </c>
    </row>
    <row r="18" spans="1:7" ht="60.75" customHeight="1">
      <c r="A18" s="453" t="s">
        <v>866</v>
      </c>
      <c r="B18" s="454"/>
      <c r="C18" s="454" t="s">
        <v>886</v>
      </c>
      <c r="D18" s="453" t="s">
        <v>874</v>
      </c>
      <c r="E18" s="459">
        <v>0.61</v>
      </c>
      <c r="F18" s="459">
        <v>0</v>
      </c>
      <c r="G18" s="458">
        <f t="shared" si="0"/>
        <v>0</v>
      </c>
    </row>
    <row r="19" spans="1:9" ht="30" customHeight="1">
      <c r="A19" s="453" t="s">
        <v>867</v>
      </c>
      <c r="B19" s="454"/>
      <c r="C19" s="454" t="s">
        <v>887</v>
      </c>
      <c r="D19" s="453" t="s">
        <v>874</v>
      </c>
      <c r="E19" s="459">
        <v>19.86</v>
      </c>
      <c r="F19" s="459">
        <v>0</v>
      </c>
      <c r="G19" s="458">
        <f t="shared" si="0"/>
        <v>0</v>
      </c>
      <c r="I19" s="558"/>
    </row>
    <row r="20" spans="1:7" ht="30" customHeight="1">
      <c r="A20" s="450" t="s">
        <v>35</v>
      </c>
      <c r="B20" s="460"/>
      <c r="C20" s="648" t="s">
        <v>889</v>
      </c>
      <c r="D20" s="649"/>
      <c r="E20" s="649"/>
      <c r="F20" s="649"/>
      <c r="G20" s="461">
        <f>SUM(G21:G24)</f>
        <v>0</v>
      </c>
    </row>
    <row r="21" spans="1:7" ht="30" customHeight="1">
      <c r="A21" s="453" t="s">
        <v>840</v>
      </c>
      <c r="B21" s="454"/>
      <c r="C21" s="454" t="s">
        <v>890</v>
      </c>
      <c r="D21" s="453" t="s">
        <v>0</v>
      </c>
      <c r="E21" s="459">
        <v>1</v>
      </c>
      <c r="F21" s="459">
        <v>0</v>
      </c>
      <c r="G21" s="458">
        <f t="shared" si="0"/>
        <v>0</v>
      </c>
    </row>
    <row r="22" spans="1:7" ht="20.1" customHeight="1">
      <c r="A22" s="453" t="s">
        <v>165</v>
      </c>
      <c r="B22" s="454"/>
      <c r="C22" s="454" t="s">
        <v>160</v>
      </c>
      <c r="D22" s="453" t="s">
        <v>0</v>
      </c>
      <c r="E22" s="459">
        <v>7</v>
      </c>
      <c r="F22" s="459">
        <v>0</v>
      </c>
      <c r="G22" s="458">
        <f t="shared" si="0"/>
        <v>0</v>
      </c>
    </row>
    <row r="23" spans="1:7" ht="15" customHeight="1">
      <c r="A23" s="453" t="s">
        <v>473</v>
      </c>
      <c r="B23" s="454"/>
      <c r="C23" s="454" t="s">
        <v>891</v>
      </c>
      <c r="D23" s="453" t="s">
        <v>0</v>
      </c>
      <c r="E23" s="459">
        <v>14</v>
      </c>
      <c r="F23" s="459">
        <v>0</v>
      </c>
      <c r="G23" s="458">
        <f t="shared" si="0"/>
        <v>0</v>
      </c>
    </row>
    <row r="24" spans="1:7" ht="30" customHeight="1">
      <c r="A24" s="453" t="s">
        <v>475</v>
      </c>
      <c r="B24" s="454"/>
      <c r="C24" s="454" t="s">
        <v>892</v>
      </c>
      <c r="D24" s="453" t="s">
        <v>0</v>
      </c>
      <c r="E24" s="459">
        <v>3</v>
      </c>
      <c r="F24" s="459">
        <v>0</v>
      </c>
      <c r="G24" s="458">
        <f t="shared" si="0"/>
        <v>0</v>
      </c>
    </row>
    <row r="25" spans="1:7" ht="20.1" customHeight="1">
      <c r="A25" s="450" t="s">
        <v>8</v>
      </c>
      <c r="B25" s="460"/>
      <c r="C25" s="648" t="s">
        <v>893</v>
      </c>
      <c r="D25" s="649"/>
      <c r="E25" s="649"/>
      <c r="F25" s="649"/>
      <c r="G25" s="461">
        <f>G26+G27</f>
        <v>0</v>
      </c>
    </row>
    <row r="26" spans="1:7" ht="30" customHeight="1">
      <c r="A26" s="453" t="s">
        <v>169</v>
      </c>
      <c r="B26" s="454"/>
      <c r="C26" s="454" t="s">
        <v>894</v>
      </c>
      <c r="D26" s="453" t="s">
        <v>874</v>
      </c>
      <c r="E26" s="459">
        <v>1620.65</v>
      </c>
      <c r="F26" s="459">
        <v>0</v>
      </c>
      <c r="G26" s="458">
        <f t="shared" si="0"/>
        <v>0</v>
      </c>
    </row>
    <row r="27" spans="1:7" ht="30" customHeight="1">
      <c r="A27" s="453" t="s">
        <v>483</v>
      </c>
      <c r="B27" s="454"/>
      <c r="C27" s="454" t="s">
        <v>895</v>
      </c>
      <c r="D27" s="453" t="s">
        <v>874</v>
      </c>
      <c r="E27" s="459">
        <v>63.51</v>
      </c>
      <c r="F27" s="459">
        <v>0</v>
      </c>
      <c r="G27" s="458">
        <f t="shared" si="0"/>
        <v>0</v>
      </c>
    </row>
    <row r="28" spans="1:7" ht="15" customHeight="1">
      <c r="A28" s="450" t="s">
        <v>29</v>
      </c>
      <c r="B28" s="460"/>
      <c r="C28" s="648" t="s">
        <v>896</v>
      </c>
      <c r="D28" s="649"/>
      <c r="E28" s="649"/>
      <c r="F28" s="649"/>
      <c r="G28" s="461">
        <f>SUM(G29:G39)</f>
        <v>0</v>
      </c>
    </row>
    <row r="29" spans="1:7" ht="30" customHeight="1">
      <c r="A29" s="453" t="s">
        <v>185</v>
      </c>
      <c r="B29" s="454"/>
      <c r="C29" s="454" t="s">
        <v>289</v>
      </c>
      <c r="D29" s="453" t="s">
        <v>871</v>
      </c>
      <c r="E29" s="459">
        <v>2962</v>
      </c>
      <c r="F29" s="459">
        <v>0</v>
      </c>
      <c r="G29" s="458">
        <f t="shared" si="0"/>
        <v>0</v>
      </c>
    </row>
    <row r="30" spans="1:7" ht="35.1" customHeight="1">
      <c r="A30" s="453" t="s">
        <v>189</v>
      </c>
      <c r="B30" s="454"/>
      <c r="C30" s="454" t="s">
        <v>897</v>
      </c>
      <c r="D30" s="453" t="s">
        <v>871</v>
      </c>
      <c r="E30" s="459">
        <v>2962</v>
      </c>
      <c r="F30" s="459">
        <v>0</v>
      </c>
      <c r="G30" s="458">
        <f t="shared" si="0"/>
        <v>0</v>
      </c>
    </row>
    <row r="31" spans="1:7" ht="35.1" customHeight="1">
      <c r="A31" s="453" t="s">
        <v>193</v>
      </c>
      <c r="B31" s="454"/>
      <c r="C31" s="454" t="s">
        <v>85</v>
      </c>
      <c r="D31" s="453" t="s">
        <v>871</v>
      </c>
      <c r="E31" s="459">
        <v>2962</v>
      </c>
      <c r="F31" s="459">
        <v>0</v>
      </c>
      <c r="G31" s="458">
        <f t="shared" si="0"/>
        <v>0</v>
      </c>
    </row>
    <row r="32" spans="1:7" ht="35.1" customHeight="1">
      <c r="A32" s="453" t="s">
        <v>293</v>
      </c>
      <c r="B32" s="454"/>
      <c r="C32" s="454" t="s">
        <v>898</v>
      </c>
      <c r="D32" s="453" t="s">
        <v>19</v>
      </c>
      <c r="E32" s="459">
        <v>1043.9</v>
      </c>
      <c r="F32" s="459">
        <v>0</v>
      </c>
      <c r="G32" s="458">
        <f t="shared" si="0"/>
        <v>0</v>
      </c>
    </row>
    <row r="33" spans="1:7" ht="30" customHeight="1">
      <c r="A33" s="453" t="s">
        <v>298</v>
      </c>
      <c r="B33" s="454"/>
      <c r="C33" s="454" t="s">
        <v>1046</v>
      </c>
      <c r="D33" s="453" t="s">
        <v>871</v>
      </c>
      <c r="E33" s="459">
        <v>2962</v>
      </c>
      <c r="F33" s="459">
        <v>0</v>
      </c>
      <c r="G33" s="458">
        <f t="shared" si="0"/>
        <v>0</v>
      </c>
    </row>
    <row r="34" spans="1:7" ht="45" customHeight="1">
      <c r="A34" s="453" t="s">
        <v>307</v>
      </c>
      <c r="B34" s="454"/>
      <c r="C34" s="454" t="s">
        <v>1047</v>
      </c>
      <c r="D34" s="453" t="s">
        <v>871</v>
      </c>
      <c r="E34" s="459">
        <v>2962</v>
      </c>
      <c r="F34" s="459">
        <v>0</v>
      </c>
      <c r="G34" s="458">
        <f t="shared" si="0"/>
        <v>0</v>
      </c>
    </row>
    <row r="35" spans="1:7" ht="59.25" customHeight="1">
      <c r="A35" s="453" t="s">
        <v>1127</v>
      </c>
      <c r="B35" s="454"/>
      <c r="C35" s="454" t="s">
        <v>1121</v>
      </c>
      <c r="D35" s="453" t="s">
        <v>871</v>
      </c>
      <c r="E35" s="459">
        <v>1684</v>
      </c>
      <c r="F35" s="459">
        <v>0</v>
      </c>
      <c r="G35" s="458">
        <f aca="true" t="shared" si="1" ref="G35">ROUND(E35*F35,2)</f>
        <v>0</v>
      </c>
    </row>
    <row r="36" spans="1:7" ht="45" customHeight="1">
      <c r="A36" s="453" t="s">
        <v>1128</v>
      </c>
      <c r="B36" s="454"/>
      <c r="C36" s="454" t="s">
        <v>1122</v>
      </c>
      <c r="D36" s="453" t="s">
        <v>871</v>
      </c>
      <c r="E36" s="459">
        <v>1070</v>
      </c>
      <c r="F36" s="459">
        <v>0</v>
      </c>
      <c r="G36" s="458">
        <f aca="true" t="shared" si="2" ref="G36">ROUND(E36*F36,2)</f>
        <v>0</v>
      </c>
    </row>
    <row r="37" spans="1:7" ht="45" customHeight="1">
      <c r="A37" s="453" t="s">
        <v>1129</v>
      </c>
      <c r="B37" s="454"/>
      <c r="C37" s="454" t="s">
        <v>1132</v>
      </c>
      <c r="D37" s="453" t="s">
        <v>871</v>
      </c>
      <c r="E37" s="459">
        <v>163</v>
      </c>
      <c r="F37" s="459">
        <v>0</v>
      </c>
      <c r="G37" s="458">
        <f aca="true" t="shared" si="3" ref="G37">ROUND(E37*F37,2)</f>
        <v>0</v>
      </c>
    </row>
    <row r="38" spans="1:7" ht="45" customHeight="1">
      <c r="A38" s="453" t="s">
        <v>1130</v>
      </c>
      <c r="B38" s="454"/>
      <c r="C38" s="454" t="s">
        <v>1133</v>
      </c>
      <c r="D38" s="453" t="s">
        <v>871</v>
      </c>
      <c r="E38" s="459">
        <v>1521</v>
      </c>
      <c r="F38" s="459">
        <v>0</v>
      </c>
      <c r="G38" s="458">
        <f aca="true" t="shared" si="4" ref="G38">ROUND(E38*F38,2)</f>
        <v>0</v>
      </c>
    </row>
    <row r="39" spans="1:7" ht="45" customHeight="1">
      <c r="A39" s="453" t="s">
        <v>1131</v>
      </c>
      <c r="B39" s="454"/>
      <c r="C39" s="454" t="s">
        <v>1134</v>
      </c>
      <c r="D39" s="453" t="s">
        <v>871</v>
      </c>
      <c r="E39" s="459">
        <v>163</v>
      </c>
      <c r="F39" s="459">
        <v>0</v>
      </c>
      <c r="G39" s="458">
        <f aca="true" t="shared" si="5" ref="G39">ROUND(E39*F39,2)</f>
        <v>0</v>
      </c>
    </row>
    <row r="40" spans="1:7" ht="15" customHeight="1">
      <c r="A40" s="559" t="s">
        <v>30</v>
      </c>
      <c r="B40" s="560"/>
      <c r="C40" s="658" t="s">
        <v>899</v>
      </c>
      <c r="D40" s="659"/>
      <c r="E40" s="659"/>
      <c r="F40" s="659"/>
      <c r="G40" s="561">
        <f>SUM(G41:G47)</f>
        <v>0</v>
      </c>
    </row>
    <row r="41" spans="1:7" ht="45" customHeight="1">
      <c r="A41" s="453" t="s">
        <v>115</v>
      </c>
      <c r="B41" s="454"/>
      <c r="C41" s="454" t="s">
        <v>900</v>
      </c>
      <c r="D41" s="453" t="s">
        <v>871</v>
      </c>
      <c r="E41" s="459">
        <v>2962</v>
      </c>
      <c r="F41" s="459">
        <v>0</v>
      </c>
      <c r="G41" s="458">
        <f t="shared" si="0"/>
        <v>0</v>
      </c>
    </row>
    <row r="42" spans="1:7" ht="45" customHeight="1">
      <c r="A42" s="453" t="s">
        <v>119</v>
      </c>
      <c r="B42" s="454"/>
      <c r="C42" s="454" t="s">
        <v>901</v>
      </c>
      <c r="D42" s="453" t="s">
        <v>871</v>
      </c>
      <c r="E42" s="459">
        <v>2962</v>
      </c>
      <c r="F42" s="459">
        <v>0</v>
      </c>
      <c r="G42" s="458">
        <f t="shared" si="0"/>
        <v>0</v>
      </c>
    </row>
    <row r="43" spans="1:7" ht="57" customHeight="1">
      <c r="A43" s="453" t="s">
        <v>325</v>
      </c>
      <c r="B43" s="454"/>
      <c r="C43" s="454" t="s">
        <v>1117</v>
      </c>
      <c r="D43" s="453" t="s">
        <v>871</v>
      </c>
      <c r="E43" s="459">
        <v>449</v>
      </c>
      <c r="F43" s="459">
        <v>0</v>
      </c>
      <c r="G43" s="458">
        <f t="shared" si="0"/>
        <v>0</v>
      </c>
    </row>
    <row r="44" spans="1:7" ht="60" customHeight="1">
      <c r="A44" s="453" t="s">
        <v>330</v>
      </c>
      <c r="B44" s="454"/>
      <c r="C44" s="454" t="s">
        <v>1118</v>
      </c>
      <c r="D44" s="453" t="s">
        <v>871</v>
      </c>
      <c r="E44" s="459">
        <v>2</v>
      </c>
      <c r="F44" s="459">
        <v>0</v>
      </c>
      <c r="G44" s="458">
        <f t="shared" si="0"/>
        <v>0</v>
      </c>
    </row>
    <row r="45" spans="1:7" ht="48.75" customHeight="1">
      <c r="A45" s="453" t="s">
        <v>332</v>
      </c>
      <c r="B45" s="454"/>
      <c r="C45" s="454" t="s">
        <v>1119</v>
      </c>
      <c r="D45" s="453" t="s">
        <v>871</v>
      </c>
      <c r="E45" s="459">
        <v>1070</v>
      </c>
      <c r="F45" s="459">
        <v>0</v>
      </c>
      <c r="G45" s="458">
        <f t="shared" si="0"/>
        <v>0</v>
      </c>
    </row>
    <row r="46" spans="1:7" ht="50.1" customHeight="1">
      <c r="A46" s="453" t="s">
        <v>337</v>
      </c>
      <c r="B46" s="454"/>
      <c r="C46" s="454" t="s">
        <v>902</v>
      </c>
      <c r="D46" s="453" t="s">
        <v>871</v>
      </c>
      <c r="E46" s="459">
        <v>163</v>
      </c>
      <c r="F46" s="459">
        <v>0</v>
      </c>
      <c r="G46" s="458">
        <f t="shared" si="0"/>
        <v>0</v>
      </c>
    </row>
    <row r="47" spans="1:7" ht="45" customHeight="1">
      <c r="A47" s="453" t="s">
        <v>352</v>
      </c>
      <c r="B47" s="454"/>
      <c r="C47" s="454" t="s">
        <v>1120</v>
      </c>
      <c r="D47" s="453" t="s">
        <v>871</v>
      </c>
      <c r="E47" s="459">
        <v>74</v>
      </c>
      <c r="F47" s="459">
        <v>0</v>
      </c>
      <c r="G47" s="458">
        <f t="shared" si="0"/>
        <v>0</v>
      </c>
    </row>
    <row r="48" spans="1:7" ht="30" customHeight="1">
      <c r="A48" s="450" t="s">
        <v>31</v>
      </c>
      <c r="B48" s="460"/>
      <c r="C48" s="648" t="s">
        <v>903</v>
      </c>
      <c r="D48" s="649"/>
      <c r="E48" s="649"/>
      <c r="F48" s="649"/>
      <c r="G48" s="461">
        <f>SUM(G49:G52)</f>
        <v>0</v>
      </c>
    </row>
    <row r="49" spans="1:7" ht="39.95" customHeight="1">
      <c r="A49" s="453" t="s">
        <v>200</v>
      </c>
      <c r="B49" s="454"/>
      <c r="C49" s="454" t="s">
        <v>904</v>
      </c>
      <c r="D49" s="453" t="s">
        <v>90</v>
      </c>
      <c r="E49" s="459">
        <v>1</v>
      </c>
      <c r="F49" s="459">
        <v>0</v>
      </c>
      <c r="G49" s="458">
        <f t="shared" si="0"/>
        <v>0</v>
      </c>
    </row>
    <row r="50" spans="1:7" ht="30" customHeight="1">
      <c r="A50" s="453" t="s">
        <v>206</v>
      </c>
      <c r="B50" s="454"/>
      <c r="C50" s="454" t="s">
        <v>905</v>
      </c>
      <c r="D50" s="453" t="s">
        <v>90</v>
      </c>
      <c r="E50" s="459">
        <v>1</v>
      </c>
      <c r="F50" s="459">
        <v>0</v>
      </c>
      <c r="G50" s="458">
        <f t="shared" si="0"/>
        <v>0</v>
      </c>
    </row>
    <row r="51" spans="1:7" ht="35.1" customHeight="1">
      <c r="A51" s="453" t="s">
        <v>209</v>
      </c>
      <c r="B51" s="454"/>
      <c r="C51" s="454" t="s">
        <v>906</v>
      </c>
      <c r="D51" s="453" t="s">
        <v>90</v>
      </c>
      <c r="E51" s="459">
        <v>1</v>
      </c>
      <c r="F51" s="459">
        <v>0</v>
      </c>
      <c r="G51" s="458">
        <f t="shared" si="0"/>
        <v>0</v>
      </c>
    </row>
    <row r="52" spans="1:7" ht="90" customHeight="1">
      <c r="A52" s="462" t="s">
        <v>211</v>
      </c>
      <c r="B52" s="454"/>
      <c r="C52" s="454" t="s">
        <v>907</v>
      </c>
      <c r="D52" s="453" t="s">
        <v>90</v>
      </c>
      <c r="E52" s="459">
        <v>4</v>
      </c>
      <c r="F52" s="459">
        <v>0</v>
      </c>
      <c r="G52" s="458">
        <f t="shared" si="0"/>
        <v>0</v>
      </c>
    </row>
    <row r="53" spans="1:7" ht="15" customHeight="1">
      <c r="A53" s="450" t="s">
        <v>32</v>
      </c>
      <c r="B53" s="460"/>
      <c r="C53" s="648" t="s">
        <v>908</v>
      </c>
      <c r="D53" s="657"/>
      <c r="E53" s="657"/>
      <c r="F53" s="657"/>
      <c r="G53" s="461">
        <f>SUM(G54:G65)</f>
        <v>0</v>
      </c>
    </row>
    <row r="54" spans="1:7" ht="54.95" customHeight="1">
      <c r="A54" s="453" t="s">
        <v>216</v>
      </c>
      <c r="B54" s="454"/>
      <c r="C54" s="454" t="s">
        <v>909</v>
      </c>
      <c r="D54" s="453" t="s">
        <v>19</v>
      </c>
      <c r="E54" s="459">
        <v>898</v>
      </c>
      <c r="F54" s="459">
        <v>0</v>
      </c>
      <c r="G54" s="458">
        <f t="shared" si="0"/>
        <v>0</v>
      </c>
    </row>
    <row r="55" spans="1:7" ht="54.95" customHeight="1">
      <c r="A55" s="453" t="s">
        <v>384</v>
      </c>
      <c r="B55" s="454"/>
      <c r="C55" s="454" t="s">
        <v>910</v>
      </c>
      <c r="D55" s="453" t="s">
        <v>19</v>
      </c>
      <c r="E55" s="459">
        <v>155</v>
      </c>
      <c r="F55" s="459">
        <v>0</v>
      </c>
      <c r="G55" s="458">
        <f t="shared" si="0"/>
        <v>0</v>
      </c>
    </row>
    <row r="56" spans="1:7" ht="63" customHeight="1">
      <c r="A56" s="453" t="s">
        <v>390</v>
      </c>
      <c r="B56" s="454"/>
      <c r="C56" s="454" t="s">
        <v>911</v>
      </c>
      <c r="D56" s="453" t="s">
        <v>19</v>
      </c>
      <c r="E56" s="459">
        <v>40</v>
      </c>
      <c r="F56" s="459">
        <v>0</v>
      </c>
      <c r="G56" s="458">
        <f t="shared" si="0"/>
        <v>0</v>
      </c>
    </row>
    <row r="57" spans="1:7" ht="64.5" customHeight="1">
      <c r="A57" s="453" t="s">
        <v>394</v>
      </c>
      <c r="B57" s="454"/>
      <c r="C57" s="454" t="s">
        <v>912</v>
      </c>
      <c r="D57" s="453" t="s">
        <v>19</v>
      </c>
      <c r="E57" s="459">
        <v>213</v>
      </c>
      <c r="F57" s="459">
        <v>0</v>
      </c>
      <c r="G57" s="458">
        <f t="shared" si="0"/>
        <v>0</v>
      </c>
    </row>
    <row r="58" spans="1:7" ht="45" customHeight="1">
      <c r="A58" s="453" t="s">
        <v>913</v>
      </c>
      <c r="B58" s="454"/>
      <c r="C58" s="454" t="s">
        <v>914</v>
      </c>
      <c r="D58" s="453" t="s">
        <v>871</v>
      </c>
      <c r="E58" s="459">
        <v>2</v>
      </c>
      <c r="F58" s="459">
        <v>0</v>
      </c>
      <c r="G58" s="458">
        <f t="shared" si="0"/>
        <v>0</v>
      </c>
    </row>
    <row r="59" spans="1:7" ht="54.95" customHeight="1">
      <c r="A59" s="453" t="s">
        <v>915</v>
      </c>
      <c r="B59" s="454"/>
      <c r="C59" s="454" t="s">
        <v>916</v>
      </c>
      <c r="D59" s="453" t="s">
        <v>19</v>
      </c>
      <c r="E59" s="459">
        <v>870</v>
      </c>
      <c r="F59" s="459">
        <v>0</v>
      </c>
      <c r="G59" s="458">
        <f t="shared" si="0"/>
        <v>0</v>
      </c>
    </row>
    <row r="60" spans="1:7" ht="45" customHeight="1">
      <c r="A60" s="453" t="s">
        <v>917</v>
      </c>
      <c r="B60" s="454"/>
      <c r="C60" s="454" t="s">
        <v>918</v>
      </c>
      <c r="D60" s="453" t="s">
        <v>871</v>
      </c>
      <c r="E60" s="459">
        <v>300</v>
      </c>
      <c r="F60" s="459">
        <v>0</v>
      </c>
      <c r="G60" s="458">
        <f t="shared" si="0"/>
        <v>0</v>
      </c>
    </row>
    <row r="61" spans="1:8" ht="39.95" customHeight="1">
      <c r="A61" s="453" t="s">
        <v>919</v>
      </c>
      <c r="B61" s="454"/>
      <c r="C61" s="454" t="s">
        <v>920</v>
      </c>
      <c r="D61" s="453" t="s">
        <v>19</v>
      </c>
      <c r="E61" s="459">
        <v>110</v>
      </c>
      <c r="F61" s="459">
        <v>0</v>
      </c>
      <c r="G61" s="458">
        <f t="shared" si="0"/>
        <v>0</v>
      </c>
      <c r="H61" s="440"/>
    </row>
    <row r="62" spans="1:7" ht="84.95" customHeight="1">
      <c r="A62" s="453" t="s">
        <v>921</v>
      </c>
      <c r="B62" s="454"/>
      <c r="C62" s="454" t="s">
        <v>1048</v>
      </c>
      <c r="D62" s="453" t="s">
        <v>871</v>
      </c>
      <c r="E62" s="459">
        <v>192.5</v>
      </c>
      <c r="F62" s="459">
        <v>0</v>
      </c>
      <c r="G62" s="458">
        <f t="shared" si="0"/>
        <v>0</v>
      </c>
    </row>
    <row r="63" spans="1:7" ht="99.75" customHeight="1">
      <c r="A63" s="453" t="s">
        <v>922</v>
      </c>
      <c r="B63" s="454"/>
      <c r="C63" s="454" t="s">
        <v>923</v>
      </c>
      <c r="D63" s="453" t="s">
        <v>871</v>
      </c>
      <c r="E63" s="459">
        <v>91.5</v>
      </c>
      <c r="F63" s="459">
        <v>0</v>
      </c>
      <c r="G63" s="458">
        <f t="shared" si="0"/>
        <v>0</v>
      </c>
    </row>
    <row r="64" spans="1:7" ht="102" customHeight="1">
      <c r="A64" s="453" t="s">
        <v>924</v>
      </c>
      <c r="B64" s="454"/>
      <c r="C64" s="454" t="s">
        <v>1049</v>
      </c>
      <c r="D64" s="453" t="s">
        <v>871</v>
      </c>
      <c r="E64" s="459">
        <v>12</v>
      </c>
      <c r="F64" s="459">
        <v>0</v>
      </c>
      <c r="G64" s="458">
        <f t="shared" si="0"/>
        <v>0</v>
      </c>
    </row>
    <row r="65" spans="1:9" ht="69.95" customHeight="1">
      <c r="A65" s="453" t="s">
        <v>925</v>
      </c>
      <c r="B65" s="454"/>
      <c r="C65" s="454" t="s">
        <v>926</v>
      </c>
      <c r="D65" s="453" t="s">
        <v>112</v>
      </c>
      <c r="E65" s="463">
        <v>0.522</v>
      </c>
      <c r="F65" s="459">
        <v>0</v>
      </c>
      <c r="G65" s="458">
        <f t="shared" si="0"/>
        <v>0</v>
      </c>
      <c r="H65" s="441"/>
      <c r="I65" s="441"/>
    </row>
    <row r="66" spans="1:9" ht="24.95" customHeight="1">
      <c r="A66" s="442"/>
      <c r="B66" s="470"/>
      <c r="C66" s="660" t="s">
        <v>1050</v>
      </c>
      <c r="D66" s="661"/>
      <c r="E66" s="661"/>
      <c r="F66" s="661"/>
      <c r="G66" s="458">
        <f>G53+G48+G40+G28+G25+G20+G9</f>
        <v>0</v>
      </c>
      <c r="H66" s="441"/>
      <c r="I66" s="441"/>
    </row>
    <row r="67" spans="1:9" ht="24.95" customHeight="1">
      <c r="A67" s="442"/>
      <c r="B67" s="470"/>
      <c r="C67" s="660" t="s">
        <v>1051</v>
      </c>
      <c r="D67" s="661"/>
      <c r="E67" s="661"/>
      <c r="F67" s="661"/>
      <c r="G67" s="458">
        <f>ROUND(0.23*G66,2)</f>
        <v>0</v>
      </c>
      <c r="H67" s="441"/>
      <c r="I67" s="441"/>
    </row>
    <row r="68" spans="1:9" ht="24.95" customHeight="1">
      <c r="A68" s="442"/>
      <c r="B68" s="470"/>
      <c r="C68" s="660" t="s">
        <v>1052</v>
      </c>
      <c r="D68" s="661"/>
      <c r="E68" s="661"/>
      <c r="F68" s="661"/>
      <c r="G68" s="458">
        <f>G67+G66</f>
        <v>0</v>
      </c>
      <c r="H68" s="441"/>
      <c r="I68" s="441"/>
    </row>
    <row r="69" spans="1:9" ht="24.95" customHeight="1">
      <c r="A69" s="442"/>
      <c r="B69" s="470"/>
      <c r="C69" s="470"/>
      <c r="D69" s="472"/>
      <c r="E69" s="472"/>
      <c r="F69" s="472"/>
      <c r="G69" s="471"/>
      <c r="H69" s="441"/>
      <c r="I69" s="441"/>
    </row>
    <row r="70" spans="1:9" ht="24.95" customHeight="1">
      <c r="A70" s="442"/>
      <c r="B70" s="470"/>
      <c r="C70" s="470"/>
      <c r="D70" s="472"/>
      <c r="E70" s="562"/>
      <c r="F70" s="472"/>
      <c r="G70" s="471"/>
      <c r="H70" s="441"/>
      <c r="I70" s="441"/>
    </row>
    <row r="71" spans="1:7" ht="15" customHeight="1">
      <c r="A71" s="442"/>
      <c r="B71" s="446"/>
      <c r="C71" s="446"/>
      <c r="D71" s="446"/>
      <c r="E71" s="446"/>
      <c r="F71" s="446"/>
      <c r="G71" s="445"/>
    </row>
    <row r="72" spans="1:6" ht="15" customHeight="1">
      <c r="A72" s="446"/>
      <c r="E72" s="652" t="s">
        <v>1044</v>
      </c>
      <c r="F72" s="652"/>
    </row>
    <row r="73" ht="15" customHeight="1"/>
  </sheetData>
  <mergeCells count="16">
    <mergeCell ref="E72:F72"/>
    <mergeCell ref="A8:G8"/>
    <mergeCell ref="D9:F9"/>
    <mergeCell ref="C53:F53"/>
    <mergeCell ref="C48:F48"/>
    <mergeCell ref="C40:F40"/>
    <mergeCell ref="C28:F28"/>
    <mergeCell ref="C66:F66"/>
    <mergeCell ref="C67:F67"/>
    <mergeCell ref="C68:F68"/>
    <mergeCell ref="A2:G2"/>
    <mergeCell ref="A4:G4"/>
    <mergeCell ref="C25:F25"/>
    <mergeCell ref="C20:F20"/>
    <mergeCell ref="A3:G3"/>
    <mergeCell ref="A5:G5"/>
  </mergeCells>
  <printOptions/>
  <pageMargins left="0.9055118110236221" right="0.3937007874015748" top="0.5905511811023623" bottom="0.5905511811023623" header="0" footer="0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44"/>
  <sheetViews>
    <sheetView workbookViewId="0" topLeftCell="A25">
      <selection activeCell="K8" sqref="K8"/>
    </sheetView>
  </sheetViews>
  <sheetFormatPr defaultColWidth="9.00390625" defaultRowHeight="12.75"/>
  <cols>
    <col min="1" max="1" width="5.75390625" style="439" customWidth="1"/>
    <col min="2" max="2" width="10.75390625" style="439" customWidth="1"/>
    <col min="3" max="3" width="35.75390625" style="439" customWidth="1"/>
    <col min="4" max="4" width="5.75390625" style="439" customWidth="1"/>
    <col min="5" max="6" width="9.75390625" style="439" customWidth="1"/>
    <col min="7" max="7" width="11.75390625" style="439" customWidth="1"/>
    <col min="8" max="8" width="10.125" style="439" bestFit="1" customWidth="1"/>
    <col min="9" max="9" width="10.625" style="439" bestFit="1" customWidth="1"/>
    <col min="10" max="255" width="9.125" style="439" customWidth="1"/>
    <col min="256" max="256" width="5.75390625" style="439" customWidth="1"/>
    <col min="257" max="257" width="10.75390625" style="439" customWidth="1"/>
    <col min="258" max="258" width="35.75390625" style="439" customWidth="1"/>
    <col min="259" max="259" width="5.75390625" style="439" customWidth="1"/>
    <col min="260" max="261" width="9.75390625" style="439" customWidth="1"/>
    <col min="262" max="262" width="11.75390625" style="439" customWidth="1"/>
    <col min="263" max="263" width="10.125" style="439" bestFit="1" customWidth="1"/>
    <col min="264" max="264" width="10.625" style="439" bestFit="1" customWidth="1"/>
    <col min="265" max="511" width="9.125" style="439" customWidth="1"/>
    <col min="512" max="512" width="5.75390625" style="439" customWidth="1"/>
    <col min="513" max="513" width="10.75390625" style="439" customWidth="1"/>
    <col min="514" max="514" width="35.75390625" style="439" customWidth="1"/>
    <col min="515" max="515" width="5.75390625" style="439" customWidth="1"/>
    <col min="516" max="517" width="9.75390625" style="439" customWidth="1"/>
    <col min="518" max="518" width="11.75390625" style="439" customWidth="1"/>
    <col min="519" max="519" width="10.125" style="439" bestFit="1" customWidth="1"/>
    <col min="520" max="520" width="10.625" style="439" bestFit="1" customWidth="1"/>
    <col min="521" max="767" width="9.125" style="439" customWidth="1"/>
    <col min="768" max="768" width="5.75390625" style="439" customWidth="1"/>
    <col min="769" max="769" width="10.75390625" style="439" customWidth="1"/>
    <col min="770" max="770" width="35.75390625" style="439" customWidth="1"/>
    <col min="771" max="771" width="5.75390625" style="439" customWidth="1"/>
    <col min="772" max="773" width="9.75390625" style="439" customWidth="1"/>
    <col min="774" max="774" width="11.75390625" style="439" customWidth="1"/>
    <col min="775" max="775" width="10.125" style="439" bestFit="1" customWidth="1"/>
    <col min="776" max="776" width="10.625" style="439" bestFit="1" customWidth="1"/>
    <col min="777" max="1023" width="9.125" style="439" customWidth="1"/>
    <col min="1024" max="1024" width="5.75390625" style="439" customWidth="1"/>
    <col min="1025" max="1025" width="10.75390625" style="439" customWidth="1"/>
    <col min="1026" max="1026" width="35.75390625" style="439" customWidth="1"/>
    <col min="1027" max="1027" width="5.75390625" style="439" customWidth="1"/>
    <col min="1028" max="1029" width="9.75390625" style="439" customWidth="1"/>
    <col min="1030" max="1030" width="11.75390625" style="439" customWidth="1"/>
    <col min="1031" max="1031" width="10.125" style="439" bestFit="1" customWidth="1"/>
    <col min="1032" max="1032" width="10.625" style="439" bestFit="1" customWidth="1"/>
    <col min="1033" max="1279" width="9.125" style="439" customWidth="1"/>
    <col min="1280" max="1280" width="5.75390625" style="439" customWidth="1"/>
    <col min="1281" max="1281" width="10.75390625" style="439" customWidth="1"/>
    <col min="1282" max="1282" width="35.75390625" style="439" customWidth="1"/>
    <col min="1283" max="1283" width="5.75390625" style="439" customWidth="1"/>
    <col min="1284" max="1285" width="9.75390625" style="439" customWidth="1"/>
    <col min="1286" max="1286" width="11.75390625" style="439" customWidth="1"/>
    <col min="1287" max="1287" width="10.125" style="439" bestFit="1" customWidth="1"/>
    <col min="1288" max="1288" width="10.625" style="439" bestFit="1" customWidth="1"/>
    <col min="1289" max="1535" width="9.125" style="439" customWidth="1"/>
    <col min="1536" max="1536" width="5.75390625" style="439" customWidth="1"/>
    <col min="1537" max="1537" width="10.75390625" style="439" customWidth="1"/>
    <col min="1538" max="1538" width="35.75390625" style="439" customWidth="1"/>
    <col min="1539" max="1539" width="5.75390625" style="439" customWidth="1"/>
    <col min="1540" max="1541" width="9.75390625" style="439" customWidth="1"/>
    <col min="1542" max="1542" width="11.75390625" style="439" customWidth="1"/>
    <col min="1543" max="1543" width="10.125" style="439" bestFit="1" customWidth="1"/>
    <col min="1544" max="1544" width="10.625" style="439" bestFit="1" customWidth="1"/>
    <col min="1545" max="1791" width="9.125" style="439" customWidth="1"/>
    <col min="1792" max="1792" width="5.75390625" style="439" customWidth="1"/>
    <col min="1793" max="1793" width="10.75390625" style="439" customWidth="1"/>
    <col min="1794" max="1794" width="35.75390625" style="439" customWidth="1"/>
    <col min="1795" max="1795" width="5.75390625" style="439" customWidth="1"/>
    <col min="1796" max="1797" width="9.75390625" style="439" customWidth="1"/>
    <col min="1798" max="1798" width="11.75390625" style="439" customWidth="1"/>
    <col min="1799" max="1799" width="10.125" style="439" bestFit="1" customWidth="1"/>
    <col min="1800" max="1800" width="10.625" style="439" bestFit="1" customWidth="1"/>
    <col min="1801" max="2047" width="9.125" style="439" customWidth="1"/>
    <col min="2048" max="2048" width="5.75390625" style="439" customWidth="1"/>
    <col min="2049" max="2049" width="10.75390625" style="439" customWidth="1"/>
    <col min="2050" max="2050" width="35.75390625" style="439" customWidth="1"/>
    <col min="2051" max="2051" width="5.75390625" style="439" customWidth="1"/>
    <col min="2052" max="2053" width="9.75390625" style="439" customWidth="1"/>
    <col min="2054" max="2054" width="11.75390625" style="439" customWidth="1"/>
    <col min="2055" max="2055" width="10.125" style="439" bestFit="1" customWidth="1"/>
    <col min="2056" max="2056" width="10.625" style="439" bestFit="1" customWidth="1"/>
    <col min="2057" max="2303" width="9.125" style="439" customWidth="1"/>
    <col min="2304" max="2304" width="5.75390625" style="439" customWidth="1"/>
    <col min="2305" max="2305" width="10.75390625" style="439" customWidth="1"/>
    <col min="2306" max="2306" width="35.75390625" style="439" customWidth="1"/>
    <col min="2307" max="2307" width="5.75390625" style="439" customWidth="1"/>
    <col min="2308" max="2309" width="9.75390625" style="439" customWidth="1"/>
    <col min="2310" max="2310" width="11.75390625" style="439" customWidth="1"/>
    <col min="2311" max="2311" width="10.125" style="439" bestFit="1" customWidth="1"/>
    <col min="2312" max="2312" width="10.625" style="439" bestFit="1" customWidth="1"/>
    <col min="2313" max="2559" width="9.125" style="439" customWidth="1"/>
    <col min="2560" max="2560" width="5.75390625" style="439" customWidth="1"/>
    <col min="2561" max="2561" width="10.75390625" style="439" customWidth="1"/>
    <col min="2562" max="2562" width="35.75390625" style="439" customWidth="1"/>
    <col min="2563" max="2563" width="5.75390625" style="439" customWidth="1"/>
    <col min="2564" max="2565" width="9.75390625" style="439" customWidth="1"/>
    <col min="2566" max="2566" width="11.75390625" style="439" customWidth="1"/>
    <col min="2567" max="2567" width="10.125" style="439" bestFit="1" customWidth="1"/>
    <col min="2568" max="2568" width="10.625" style="439" bestFit="1" customWidth="1"/>
    <col min="2569" max="2815" width="9.125" style="439" customWidth="1"/>
    <col min="2816" max="2816" width="5.75390625" style="439" customWidth="1"/>
    <col min="2817" max="2817" width="10.75390625" style="439" customWidth="1"/>
    <col min="2818" max="2818" width="35.75390625" style="439" customWidth="1"/>
    <col min="2819" max="2819" width="5.75390625" style="439" customWidth="1"/>
    <col min="2820" max="2821" width="9.75390625" style="439" customWidth="1"/>
    <col min="2822" max="2822" width="11.75390625" style="439" customWidth="1"/>
    <col min="2823" max="2823" width="10.125" style="439" bestFit="1" customWidth="1"/>
    <col min="2824" max="2824" width="10.625" style="439" bestFit="1" customWidth="1"/>
    <col min="2825" max="3071" width="9.125" style="439" customWidth="1"/>
    <col min="3072" max="3072" width="5.75390625" style="439" customWidth="1"/>
    <col min="3073" max="3073" width="10.75390625" style="439" customWidth="1"/>
    <col min="3074" max="3074" width="35.75390625" style="439" customWidth="1"/>
    <col min="3075" max="3075" width="5.75390625" style="439" customWidth="1"/>
    <col min="3076" max="3077" width="9.75390625" style="439" customWidth="1"/>
    <col min="3078" max="3078" width="11.75390625" style="439" customWidth="1"/>
    <col min="3079" max="3079" width="10.125" style="439" bestFit="1" customWidth="1"/>
    <col min="3080" max="3080" width="10.625" style="439" bestFit="1" customWidth="1"/>
    <col min="3081" max="3327" width="9.125" style="439" customWidth="1"/>
    <col min="3328" max="3328" width="5.75390625" style="439" customWidth="1"/>
    <col min="3329" max="3329" width="10.75390625" style="439" customWidth="1"/>
    <col min="3330" max="3330" width="35.75390625" style="439" customWidth="1"/>
    <col min="3331" max="3331" width="5.75390625" style="439" customWidth="1"/>
    <col min="3332" max="3333" width="9.75390625" style="439" customWidth="1"/>
    <col min="3334" max="3334" width="11.75390625" style="439" customWidth="1"/>
    <col min="3335" max="3335" width="10.125" style="439" bestFit="1" customWidth="1"/>
    <col min="3336" max="3336" width="10.625" style="439" bestFit="1" customWidth="1"/>
    <col min="3337" max="3583" width="9.125" style="439" customWidth="1"/>
    <col min="3584" max="3584" width="5.75390625" style="439" customWidth="1"/>
    <col min="3585" max="3585" width="10.75390625" style="439" customWidth="1"/>
    <col min="3586" max="3586" width="35.75390625" style="439" customWidth="1"/>
    <col min="3587" max="3587" width="5.75390625" style="439" customWidth="1"/>
    <col min="3588" max="3589" width="9.75390625" style="439" customWidth="1"/>
    <col min="3590" max="3590" width="11.75390625" style="439" customWidth="1"/>
    <col min="3591" max="3591" width="10.125" style="439" bestFit="1" customWidth="1"/>
    <col min="3592" max="3592" width="10.625" style="439" bestFit="1" customWidth="1"/>
    <col min="3593" max="3839" width="9.125" style="439" customWidth="1"/>
    <col min="3840" max="3840" width="5.75390625" style="439" customWidth="1"/>
    <col min="3841" max="3841" width="10.75390625" style="439" customWidth="1"/>
    <col min="3842" max="3842" width="35.75390625" style="439" customWidth="1"/>
    <col min="3843" max="3843" width="5.75390625" style="439" customWidth="1"/>
    <col min="3844" max="3845" width="9.75390625" style="439" customWidth="1"/>
    <col min="3846" max="3846" width="11.75390625" style="439" customWidth="1"/>
    <col min="3847" max="3847" width="10.125" style="439" bestFit="1" customWidth="1"/>
    <col min="3848" max="3848" width="10.625" style="439" bestFit="1" customWidth="1"/>
    <col min="3849" max="4095" width="9.125" style="439" customWidth="1"/>
    <col min="4096" max="4096" width="5.75390625" style="439" customWidth="1"/>
    <col min="4097" max="4097" width="10.75390625" style="439" customWidth="1"/>
    <col min="4098" max="4098" width="35.75390625" style="439" customWidth="1"/>
    <col min="4099" max="4099" width="5.75390625" style="439" customWidth="1"/>
    <col min="4100" max="4101" width="9.75390625" style="439" customWidth="1"/>
    <col min="4102" max="4102" width="11.75390625" style="439" customWidth="1"/>
    <col min="4103" max="4103" width="10.125" style="439" bestFit="1" customWidth="1"/>
    <col min="4104" max="4104" width="10.625" style="439" bestFit="1" customWidth="1"/>
    <col min="4105" max="4351" width="9.125" style="439" customWidth="1"/>
    <col min="4352" max="4352" width="5.75390625" style="439" customWidth="1"/>
    <col min="4353" max="4353" width="10.75390625" style="439" customWidth="1"/>
    <col min="4354" max="4354" width="35.75390625" style="439" customWidth="1"/>
    <col min="4355" max="4355" width="5.75390625" style="439" customWidth="1"/>
    <col min="4356" max="4357" width="9.75390625" style="439" customWidth="1"/>
    <col min="4358" max="4358" width="11.75390625" style="439" customWidth="1"/>
    <col min="4359" max="4359" width="10.125" style="439" bestFit="1" customWidth="1"/>
    <col min="4360" max="4360" width="10.625" style="439" bestFit="1" customWidth="1"/>
    <col min="4361" max="4607" width="9.125" style="439" customWidth="1"/>
    <col min="4608" max="4608" width="5.75390625" style="439" customWidth="1"/>
    <col min="4609" max="4609" width="10.75390625" style="439" customWidth="1"/>
    <col min="4610" max="4610" width="35.75390625" style="439" customWidth="1"/>
    <col min="4611" max="4611" width="5.75390625" style="439" customWidth="1"/>
    <col min="4612" max="4613" width="9.75390625" style="439" customWidth="1"/>
    <col min="4614" max="4614" width="11.75390625" style="439" customWidth="1"/>
    <col min="4615" max="4615" width="10.125" style="439" bestFit="1" customWidth="1"/>
    <col min="4616" max="4616" width="10.625" style="439" bestFit="1" customWidth="1"/>
    <col min="4617" max="4863" width="9.125" style="439" customWidth="1"/>
    <col min="4864" max="4864" width="5.75390625" style="439" customWidth="1"/>
    <col min="4865" max="4865" width="10.75390625" style="439" customWidth="1"/>
    <col min="4866" max="4866" width="35.75390625" style="439" customWidth="1"/>
    <col min="4867" max="4867" width="5.75390625" style="439" customWidth="1"/>
    <col min="4868" max="4869" width="9.75390625" style="439" customWidth="1"/>
    <col min="4870" max="4870" width="11.75390625" style="439" customWidth="1"/>
    <col min="4871" max="4871" width="10.125" style="439" bestFit="1" customWidth="1"/>
    <col min="4872" max="4872" width="10.625" style="439" bestFit="1" customWidth="1"/>
    <col min="4873" max="5119" width="9.125" style="439" customWidth="1"/>
    <col min="5120" max="5120" width="5.75390625" style="439" customWidth="1"/>
    <col min="5121" max="5121" width="10.75390625" style="439" customWidth="1"/>
    <col min="5122" max="5122" width="35.75390625" style="439" customWidth="1"/>
    <col min="5123" max="5123" width="5.75390625" style="439" customWidth="1"/>
    <col min="5124" max="5125" width="9.75390625" style="439" customWidth="1"/>
    <col min="5126" max="5126" width="11.75390625" style="439" customWidth="1"/>
    <col min="5127" max="5127" width="10.125" style="439" bestFit="1" customWidth="1"/>
    <col min="5128" max="5128" width="10.625" style="439" bestFit="1" customWidth="1"/>
    <col min="5129" max="5375" width="9.125" style="439" customWidth="1"/>
    <col min="5376" max="5376" width="5.75390625" style="439" customWidth="1"/>
    <col min="5377" max="5377" width="10.75390625" style="439" customWidth="1"/>
    <col min="5378" max="5378" width="35.75390625" style="439" customWidth="1"/>
    <col min="5379" max="5379" width="5.75390625" style="439" customWidth="1"/>
    <col min="5380" max="5381" width="9.75390625" style="439" customWidth="1"/>
    <col min="5382" max="5382" width="11.75390625" style="439" customWidth="1"/>
    <col min="5383" max="5383" width="10.125" style="439" bestFit="1" customWidth="1"/>
    <col min="5384" max="5384" width="10.625" style="439" bestFit="1" customWidth="1"/>
    <col min="5385" max="5631" width="9.125" style="439" customWidth="1"/>
    <col min="5632" max="5632" width="5.75390625" style="439" customWidth="1"/>
    <col min="5633" max="5633" width="10.75390625" style="439" customWidth="1"/>
    <col min="5634" max="5634" width="35.75390625" style="439" customWidth="1"/>
    <col min="5635" max="5635" width="5.75390625" style="439" customWidth="1"/>
    <col min="5636" max="5637" width="9.75390625" style="439" customWidth="1"/>
    <col min="5638" max="5638" width="11.75390625" style="439" customWidth="1"/>
    <col min="5639" max="5639" width="10.125" style="439" bestFit="1" customWidth="1"/>
    <col min="5640" max="5640" width="10.625" style="439" bestFit="1" customWidth="1"/>
    <col min="5641" max="5887" width="9.125" style="439" customWidth="1"/>
    <col min="5888" max="5888" width="5.75390625" style="439" customWidth="1"/>
    <col min="5889" max="5889" width="10.75390625" style="439" customWidth="1"/>
    <col min="5890" max="5890" width="35.75390625" style="439" customWidth="1"/>
    <col min="5891" max="5891" width="5.75390625" style="439" customWidth="1"/>
    <col min="5892" max="5893" width="9.75390625" style="439" customWidth="1"/>
    <col min="5894" max="5894" width="11.75390625" style="439" customWidth="1"/>
    <col min="5895" max="5895" width="10.125" style="439" bestFit="1" customWidth="1"/>
    <col min="5896" max="5896" width="10.625" style="439" bestFit="1" customWidth="1"/>
    <col min="5897" max="6143" width="9.125" style="439" customWidth="1"/>
    <col min="6144" max="6144" width="5.75390625" style="439" customWidth="1"/>
    <col min="6145" max="6145" width="10.75390625" style="439" customWidth="1"/>
    <col min="6146" max="6146" width="35.75390625" style="439" customWidth="1"/>
    <col min="6147" max="6147" width="5.75390625" style="439" customWidth="1"/>
    <col min="6148" max="6149" width="9.75390625" style="439" customWidth="1"/>
    <col min="6150" max="6150" width="11.75390625" style="439" customWidth="1"/>
    <col min="6151" max="6151" width="10.125" style="439" bestFit="1" customWidth="1"/>
    <col min="6152" max="6152" width="10.625" style="439" bestFit="1" customWidth="1"/>
    <col min="6153" max="6399" width="9.125" style="439" customWidth="1"/>
    <col min="6400" max="6400" width="5.75390625" style="439" customWidth="1"/>
    <col min="6401" max="6401" width="10.75390625" style="439" customWidth="1"/>
    <col min="6402" max="6402" width="35.75390625" style="439" customWidth="1"/>
    <col min="6403" max="6403" width="5.75390625" style="439" customWidth="1"/>
    <col min="6404" max="6405" width="9.75390625" style="439" customWidth="1"/>
    <col min="6406" max="6406" width="11.75390625" style="439" customWidth="1"/>
    <col min="6407" max="6407" width="10.125" style="439" bestFit="1" customWidth="1"/>
    <col min="6408" max="6408" width="10.625" style="439" bestFit="1" customWidth="1"/>
    <col min="6409" max="6655" width="9.125" style="439" customWidth="1"/>
    <col min="6656" max="6656" width="5.75390625" style="439" customWidth="1"/>
    <col min="6657" max="6657" width="10.75390625" style="439" customWidth="1"/>
    <col min="6658" max="6658" width="35.75390625" style="439" customWidth="1"/>
    <col min="6659" max="6659" width="5.75390625" style="439" customWidth="1"/>
    <col min="6660" max="6661" width="9.75390625" style="439" customWidth="1"/>
    <col min="6662" max="6662" width="11.75390625" style="439" customWidth="1"/>
    <col min="6663" max="6663" width="10.125" style="439" bestFit="1" customWidth="1"/>
    <col min="6664" max="6664" width="10.625" style="439" bestFit="1" customWidth="1"/>
    <col min="6665" max="6911" width="9.125" style="439" customWidth="1"/>
    <col min="6912" max="6912" width="5.75390625" style="439" customWidth="1"/>
    <col min="6913" max="6913" width="10.75390625" style="439" customWidth="1"/>
    <col min="6914" max="6914" width="35.75390625" style="439" customWidth="1"/>
    <col min="6915" max="6915" width="5.75390625" style="439" customWidth="1"/>
    <col min="6916" max="6917" width="9.75390625" style="439" customWidth="1"/>
    <col min="6918" max="6918" width="11.75390625" style="439" customWidth="1"/>
    <col min="6919" max="6919" width="10.125" style="439" bestFit="1" customWidth="1"/>
    <col min="6920" max="6920" width="10.625" style="439" bestFit="1" customWidth="1"/>
    <col min="6921" max="7167" width="9.125" style="439" customWidth="1"/>
    <col min="7168" max="7168" width="5.75390625" style="439" customWidth="1"/>
    <col min="7169" max="7169" width="10.75390625" style="439" customWidth="1"/>
    <col min="7170" max="7170" width="35.75390625" style="439" customWidth="1"/>
    <col min="7171" max="7171" width="5.75390625" style="439" customWidth="1"/>
    <col min="7172" max="7173" width="9.75390625" style="439" customWidth="1"/>
    <col min="7174" max="7174" width="11.75390625" style="439" customWidth="1"/>
    <col min="7175" max="7175" width="10.125" style="439" bestFit="1" customWidth="1"/>
    <col min="7176" max="7176" width="10.625" style="439" bestFit="1" customWidth="1"/>
    <col min="7177" max="7423" width="9.125" style="439" customWidth="1"/>
    <col min="7424" max="7424" width="5.75390625" style="439" customWidth="1"/>
    <col min="7425" max="7425" width="10.75390625" style="439" customWidth="1"/>
    <col min="7426" max="7426" width="35.75390625" style="439" customWidth="1"/>
    <col min="7427" max="7427" width="5.75390625" style="439" customWidth="1"/>
    <col min="7428" max="7429" width="9.75390625" style="439" customWidth="1"/>
    <col min="7430" max="7430" width="11.75390625" style="439" customWidth="1"/>
    <col min="7431" max="7431" width="10.125" style="439" bestFit="1" customWidth="1"/>
    <col min="7432" max="7432" width="10.625" style="439" bestFit="1" customWidth="1"/>
    <col min="7433" max="7679" width="9.125" style="439" customWidth="1"/>
    <col min="7680" max="7680" width="5.75390625" style="439" customWidth="1"/>
    <col min="7681" max="7681" width="10.75390625" style="439" customWidth="1"/>
    <col min="7682" max="7682" width="35.75390625" style="439" customWidth="1"/>
    <col min="7683" max="7683" width="5.75390625" style="439" customWidth="1"/>
    <col min="7684" max="7685" width="9.75390625" style="439" customWidth="1"/>
    <col min="7686" max="7686" width="11.75390625" style="439" customWidth="1"/>
    <col min="7687" max="7687" width="10.125" style="439" bestFit="1" customWidth="1"/>
    <col min="7688" max="7688" width="10.625" style="439" bestFit="1" customWidth="1"/>
    <col min="7689" max="7935" width="9.125" style="439" customWidth="1"/>
    <col min="7936" max="7936" width="5.75390625" style="439" customWidth="1"/>
    <col min="7937" max="7937" width="10.75390625" style="439" customWidth="1"/>
    <col min="7938" max="7938" width="35.75390625" style="439" customWidth="1"/>
    <col min="7939" max="7939" width="5.75390625" style="439" customWidth="1"/>
    <col min="7940" max="7941" width="9.75390625" style="439" customWidth="1"/>
    <col min="7942" max="7942" width="11.75390625" style="439" customWidth="1"/>
    <col min="7943" max="7943" width="10.125" style="439" bestFit="1" customWidth="1"/>
    <col min="7944" max="7944" width="10.625" style="439" bestFit="1" customWidth="1"/>
    <col min="7945" max="8191" width="9.125" style="439" customWidth="1"/>
    <col min="8192" max="8192" width="5.75390625" style="439" customWidth="1"/>
    <col min="8193" max="8193" width="10.75390625" style="439" customWidth="1"/>
    <col min="8194" max="8194" width="35.75390625" style="439" customWidth="1"/>
    <col min="8195" max="8195" width="5.75390625" style="439" customWidth="1"/>
    <col min="8196" max="8197" width="9.75390625" style="439" customWidth="1"/>
    <col min="8198" max="8198" width="11.75390625" style="439" customWidth="1"/>
    <col min="8199" max="8199" width="10.125" style="439" bestFit="1" customWidth="1"/>
    <col min="8200" max="8200" width="10.625" style="439" bestFit="1" customWidth="1"/>
    <col min="8201" max="8447" width="9.125" style="439" customWidth="1"/>
    <col min="8448" max="8448" width="5.75390625" style="439" customWidth="1"/>
    <col min="8449" max="8449" width="10.75390625" style="439" customWidth="1"/>
    <col min="8450" max="8450" width="35.75390625" style="439" customWidth="1"/>
    <col min="8451" max="8451" width="5.75390625" style="439" customWidth="1"/>
    <col min="8452" max="8453" width="9.75390625" style="439" customWidth="1"/>
    <col min="8454" max="8454" width="11.75390625" style="439" customWidth="1"/>
    <col min="8455" max="8455" width="10.125" style="439" bestFit="1" customWidth="1"/>
    <col min="8456" max="8456" width="10.625" style="439" bestFit="1" customWidth="1"/>
    <col min="8457" max="8703" width="9.125" style="439" customWidth="1"/>
    <col min="8704" max="8704" width="5.75390625" style="439" customWidth="1"/>
    <col min="8705" max="8705" width="10.75390625" style="439" customWidth="1"/>
    <col min="8706" max="8706" width="35.75390625" style="439" customWidth="1"/>
    <col min="8707" max="8707" width="5.75390625" style="439" customWidth="1"/>
    <col min="8708" max="8709" width="9.75390625" style="439" customWidth="1"/>
    <col min="8710" max="8710" width="11.75390625" style="439" customWidth="1"/>
    <col min="8711" max="8711" width="10.125" style="439" bestFit="1" customWidth="1"/>
    <col min="8712" max="8712" width="10.625" style="439" bestFit="1" customWidth="1"/>
    <col min="8713" max="8959" width="9.125" style="439" customWidth="1"/>
    <col min="8960" max="8960" width="5.75390625" style="439" customWidth="1"/>
    <col min="8961" max="8961" width="10.75390625" style="439" customWidth="1"/>
    <col min="8962" max="8962" width="35.75390625" style="439" customWidth="1"/>
    <col min="8963" max="8963" width="5.75390625" style="439" customWidth="1"/>
    <col min="8964" max="8965" width="9.75390625" style="439" customWidth="1"/>
    <col min="8966" max="8966" width="11.75390625" style="439" customWidth="1"/>
    <col min="8967" max="8967" width="10.125" style="439" bestFit="1" customWidth="1"/>
    <col min="8968" max="8968" width="10.625" style="439" bestFit="1" customWidth="1"/>
    <col min="8969" max="9215" width="9.125" style="439" customWidth="1"/>
    <col min="9216" max="9216" width="5.75390625" style="439" customWidth="1"/>
    <col min="9217" max="9217" width="10.75390625" style="439" customWidth="1"/>
    <col min="9218" max="9218" width="35.75390625" style="439" customWidth="1"/>
    <col min="9219" max="9219" width="5.75390625" style="439" customWidth="1"/>
    <col min="9220" max="9221" width="9.75390625" style="439" customWidth="1"/>
    <col min="9222" max="9222" width="11.75390625" style="439" customWidth="1"/>
    <col min="9223" max="9223" width="10.125" style="439" bestFit="1" customWidth="1"/>
    <col min="9224" max="9224" width="10.625" style="439" bestFit="1" customWidth="1"/>
    <col min="9225" max="9471" width="9.125" style="439" customWidth="1"/>
    <col min="9472" max="9472" width="5.75390625" style="439" customWidth="1"/>
    <col min="9473" max="9473" width="10.75390625" style="439" customWidth="1"/>
    <col min="9474" max="9474" width="35.75390625" style="439" customWidth="1"/>
    <col min="9475" max="9475" width="5.75390625" style="439" customWidth="1"/>
    <col min="9476" max="9477" width="9.75390625" style="439" customWidth="1"/>
    <col min="9478" max="9478" width="11.75390625" style="439" customWidth="1"/>
    <col min="9479" max="9479" width="10.125" style="439" bestFit="1" customWidth="1"/>
    <col min="9480" max="9480" width="10.625" style="439" bestFit="1" customWidth="1"/>
    <col min="9481" max="9727" width="9.125" style="439" customWidth="1"/>
    <col min="9728" max="9728" width="5.75390625" style="439" customWidth="1"/>
    <col min="9729" max="9729" width="10.75390625" style="439" customWidth="1"/>
    <col min="9730" max="9730" width="35.75390625" style="439" customWidth="1"/>
    <col min="9731" max="9731" width="5.75390625" style="439" customWidth="1"/>
    <col min="9732" max="9733" width="9.75390625" style="439" customWidth="1"/>
    <col min="9734" max="9734" width="11.75390625" style="439" customWidth="1"/>
    <col min="9735" max="9735" width="10.125" style="439" bestFit="1" customWidth="1"/>
    <col min="9736" max="9736" width="10.625" style="439" bestFit="1" customWidth="1"/>
    <col min="9737" max="9983" width="9.125" style="439" customWidth="1"/>
    <col min="9984" max="9984" width="5.75390625" style="439" customWidth="1"/>
    <col min="9985" max="9985" width="10.75390625" style="439" customWidth="1"/>
    <col min="9986" max="9986" width="35.75390625" style="439" customWidth="1"/>
    <col min="9987" max="9987" width="5.75390625" style="439" customWidth="1"/>
    <col min="9988" max="9989" width="9.75390625" style="439" customWidth="1"/>
    <col min="9990" max="9990" width="11.75390625" style="439" customWidth="1"/>
    <col min="9991" max="9991" width="10.125" style="439" bestFit="1" customWidth="1"/>
    <col min="9992" max="9992" width="10.625" style="439" bestFit="1" customWidth="1"/>
    <col min="9993" max="10239" width="9.125" style="439" customWidth="1"/>
    <col min="10240" max="10240" width="5.75390625" style="439" customWidth="1"/>
    <col min="10241" max="10241" width="10.75390625" style="439" customWidth="1"/>
    <col min="10242" max="10242" width="35.75390625" style="439" customWidth="1"/>
    <col min="10243" max="10243" width="5.75390625" style="439" customWidth="1"/>
    <col min="10244" max="10245" width="9.75390625" style="439" customWidth="1"/>
    <col min="10246" max="10246" width="11.75390625" style="439" customWidth="1"/>
    <col min="10247" max="10247" width="10.125" style="439" bestFit="1" customWidth="1"/>
    <col min="10248" max="10248" width="10.625" style="439" bestFit="1" customWidth="1"/>
    <col min="10249" max="10495" width="9.125" style="439" customWidth="1"/>
    <col min="10496" max="10496" width="5.75390625" style="439" customWidth="1"/>
    <col min="10497" max="10497" width="10.75390625" style="439" customWidth="1"/>
    <col min="10498" max="10498" width="35.75390625" style="439" customWidth="1"/>
    <col min="10499" max="10499" width="5.75390625" style="439" customWidth="1"/>
    <col min="10500" max="10501" width="9.75390625" style="439" customWidth="1"/>
    <col min="10502" max="10502" width="11.75390625" style="439" customWidth="1"/>
    <col min="10503" max="10503" width="10.125" style="439" bestFit="1" customWidth="1"/>
    <col min="10504" max="10504" width="10.625" style="439" bestFit="1" customWidth="1"/>
    <col min="10505" max="10751" width="9.125" style="439" customWidth="1"/>
    <col min="10752" max="10752" width="5.75390625" style="439" customWidth="1"/>
    <col min="10753" max="10753" width="10.75390625" style="439" customWidth="1"/>
    <col min="10754" max="10754" width="35.75390625" style="439" customWidth="1"/>
    <col min="10755" max="10755" width="5.75390625" style="439" customWidth="1"/>
    <col min="10756" max="10757" width="9.75390625" style="439" customWidth="1"/>
    <col min="10758" max="10758" width="11.75390625" style="439" customWidth="1"/>
    <col min="10759" max="10759" width="10.125" style="439" bestFit="1" customWidth="1"/>
    <col min="10760" max="10760" width="10.625" style="439" bestFit="1" customWidth="1"/>
    <col min="10761" max="11007" width="9.125" style="439" customWidth="1"/>
    <col min="11008" max="11008" width="5.75390625" style="439" customWidth="1"/>
    <col min="11009" max="11009" width="10.75390625" style="439" customWidth="1"/>
    <col min="11010" max="11010" width="35.75390625" style="439" customWidth="1"/>
    <col min="11011" max="11011" width="5.75390625" style="439" customWidth="1"/>
    <col min="11012" max="11013" width="9.75390625" style="439" customWidth="1"/>
    <col min="11014" max="11014" width="11.75390625" style="439" customWidth="1"/>
    <col min="11015" max="11015" width="10.125" style="439" bestFit="1" customWidth="1"/>
    <col min="11016" max="11016" width="10.625" style="439" bestFit="1" customWidth="1"/>
    <col min="11017" max="11263" width="9.125" style="439" customWidth="1"/>
    <col min="11264" max="11264" width="5.75390625" style="439" customWidth="1"/>
    <col min="11265" max="11265" width="10.75390625" style="439" customWidth="1"/>
    <col min="11266" max="11266" width="35.75390625" style="439" customWidth="1"/>
    <col min="11267" max="11267" width="5.75390625" style="439" customWidth="1"/>
    <col min="11268" max="11269" width="9.75390625" style="439" customWidth="1"/>
    <col min="11270" max="11270" width="11.75390625" style="439" customWidth="1"/>
    <col min="11271" max="11271" width="10.125" style="439" bestFit="1" customWidth="1"/>
    <col min="11272" max="11272" width="10.625" style="439" bestFit="1" customWidth="1"/>
    <col min="11273" max="11519" width="9.125" style="439" customWidth="1"/>
    <col min="11520" max="11520" width="5.75390625" style="439" customWidth="1"/>
    <col min="11521" max="11521" width="10.75390625" style="439" customWidth="1"/>
    <col min="11522" max="11522" width="35.75390625" style="439" customWidth="1"/>
    <col min="11523" max="11523" width="5.75390625" style="439" customWidth="1"/>
    <col min="11524" max="11525" width="9.75390625" style="439" customWidth="1"/>
    <col min="11526" max="11526" width="11.75390625" style="439" customWidth="1"/>
    <col min="11527" max="11527" width="10.125" style="439" bestFit="1" customWidth="1"/>
    <col min="11528" max="11528" width="10.625" style="439" bestFit="1" customWidth="1"/>
    <col min="11529" max="11775" width="9.125" style="439" customWidth="1"/>
    <col min="11776" max="11776" width="5.75390625" style="439" customWidth="1"/>
    <col min="11777" max="11777" width="10.75390625" style="439" customWidth="1"/>
    <col min="11778" max="11778" width="35.75390625" style="439" customWidth="1"/>
    <col min="11779" max="11779" width="5.75390625" style="439" customWidth="1"/>
    <col min="11780" max="11781" width="9.75390625" style="439" customWidth="1"/>
    <col min="11782" max="11782" width="11.75390625" style="439" customWidth="1"/>
    <col min="11783" max="11783" width="10.125" style="439" bestFit="1" customWidth="1"/>
    <col min="11784" max="11784" width="10.625" style="439" bestFit="1" customWidth="1"/>
    <col min="11785" max="12031" width="9.125" style="439" customWidth="1"/>
    <col min="12032" max="12032" width="5.75390625" style="439" customWidth="1"/>
    <col min="12033" max="12033" width="10.75390625" style="439" customWidth="1"/>
    <col min="12034" max="12034" width="35.75390625" style="439" customWidth="1"/>
    <col min="12035" max="12035" width="5.75390625" style="439" customWidth="1"/>
    <col min="12036" max="12037" width="9.75390625" style="439" customWidth="1"/>
    <col min="12038" max="12038" width="11.75390625" style="439" customWidth="1"/>
    <col min="12039" max="12039" width="10.125" style="439" bestFit="1" customWidth="1"/>
    <col min="12040" max="12040" width="10.625" style="439" bestFit="1" customWidth="1"/>
    <col min="12041" max="12287" width="9.125" style="439" customWidth="1"/>
    <col min="12288" max="12288" width="5.75390625" style="439" customWidth="1"/>
    <col min="12289" max="12289" width="10.75390625" style="439" customWidth="1"/>
    <col min="12290" max="12290" width="35.75390625" style="439" customWidth="1"/>
    <col min="12291" max="12291" width="5.75390625" style="439" customWidth="1"/>
    <col min="12292" max="12293" width="9.75390625" style="439" customWidth="1"/>
    <col min="12294" max="12294" width="11.75390625" style="439" customWidth="1"/>
    <col min="12295" max="12295" width="10.125" style="439" bestFit="1" customWidth="1"/>
    <col min="12296" max="12296" width="10.625" style="439" bestFit="1" customWidth="1"/>
    <col min="12297" max="12543" width="9.125" style="439" customWidth="1"/>
    <col min="12544" max="12544" width="5.75390625" style="439" customWidth="1"/>
    <col min="12545" max="12545" width="10.75390625" style="439" customWidth="1"/>
    <col min="12546" max="12546" width="35.75390625" style="439" customWidth="1"/>
    <col min="12547" max="12547" width="5.75390625" style="439" customWidth="1"/>
    <col min="12548" max="12549" width="9.75390625" style="439" customWidth="1"/>
    <col min="12550" max="12550" width="11.75390625" style="439" customWidth="1"/>
    <col min="12551" max="12551" width="10.125" style="439" bestFit="1" customWidth="1"/>
    <col min="12552" max="12552" width="10.625" style="439" bestFit="1" customWidth="1"/>
    <col min="12553" max="12799" width="9.125" style="439" customWidth="1"/>
    <col min="12800" max="12800" width="5.75390625" style="439" customWidth="1"/>
    <col min="12801" max="12801" width="10.75390625" style="439" customWidth="1"/>
    <col min="12802" max="12802" width="35.75390625" style="439" customWidth="1"/>
    <col min="12803" max="12803" width="5.75390625" style="439" customWidth="1"/>
    <col min="12804" max="12805" width="9.75390625" style="439" customWidth="1"/>
    <col min="12806" max="12806" width="11.75390625" style="439" customWidth="1"/>
    <col min="12807" max="12807" width="10.125" style="439" bestFit="1" customWidth="1"/>
    <col min="12808" max="12808" width="10.625" style="439" bestFit="1" customWidth="1"/>
    <col min="12809" max="13055" width="9.125" style="439" customWidth="1"/>
    <col min="13056" max="13056" width="5.75390625" style="439" customWidth="1"/>
    <col min="13057" max="13057" width="10.75390625" style="439" customWidth="1"/>
    <col min="13058" max="13058" width="35.75390625" style="439" customWidth="1"/>
    <col min="13059" max="13059" width="5.75390625" style="439" customWidth="1"/>
    <col min="13060" max="13061" width="9.75390625" style="439" customWidth="1"/>
    <col min="13062" max="13062" width="11.75390625" style="439" customWidth="1"/>
    <col min="13063" max="13063" width="10.125" style="439" bestFit="1" customWidth="1"/>
    <col min="13064" max="13064" width="10.625" style="439" bestFit="1" customWidth="1"/>
    <col min="13065" max="13311" width="9.125" style="439" customWidth="1"/>
    <col min="13312" max="13312" width="5.75390625" style="439" customWidth="1"/>
    <col min="13313" max="13313" width="10.75390625" style="439" customWidth="1"/>
    <col min="13314" max="13314" width="35.75390625" style="439" customWidth="1"/>
    <col min="13315" max="13315" width="5.75390625" style="439" customWidth="1"/>
    <col min="13316" max="13317" width="9.75390625" style="439" customWidth="1"/>
    <col min="13318" max="13318" width="11.75390625" style="439" customWidth="1"/>
    <col min="13319" max="13319" width="10.125" style="439" bestFit="1" customWidth="1"/>
    <col min="13320" max="13320" width="10.625" style="439" bestFit="1" customWidth="1"/>
    <col min="13321" max="13567" width="9.125" style="439" customWidth="1"/>
    <col min="13568" max="13568" width="5.75390625" style="439" customWidth="1"/>
    <col min="13569" max="13569" width="10.75390625" style="439" customWidth="1"/>
    <col min="13570" max="13570" width="35.75390625" style="439" customWidth="1"/>
    <col min="13571" max="13571" width="5.75390625" style="439" customWidth="1"/>
    <col min="13572" max="13573" width="9.75390625" style="439" customWidth="1"/>
    <col min="13574" max="13574" width="11.75390625" style="439" customWidth="1"/>
    <col min="13575" max="13575" width="10.125" style="439" bestFit="1" customWidth="1"/>
    <col min="13576" max="13576" width="10.625" style="439" bestFit="1" customWidth="1"/>
    <col min="13577" max="13823" width="9.125" style="439" customWidth="1"/>
    <col min="13824" max="13824" width="5.75390625" style="439" customWidth="1"/>
    <col min="13825" max="13825" width="10.75390625" style="439" customWidth="1"/>
    <col min="13826" max="13826" width="35.75390625" style="439" customWidth="1"/>
    <col min="13827" max="13827" width="5.75390625" style="439" customWidth="1"/>
    <col min="13828" max="13829" width="9.75390625" style="439" customWidth="1"/>
    <col min="13830" max="13830" width="11.75390625" style="439" customWidth="1"/>
    <col min="13831" max="13831" width="10.125" style="439" bestFit="1" customWidth="1"/>
    <col min="13832" max="13832" width="10.625" style="439" bestFit="1" customWidth="1"/>
    <col min="13833" max="14079" width="9.125" style="439" customWidth="1"/>
    <col min="14080" max="14080" width="5.75390625" style="439" customWidth="1"/>
    <col min="14081" max="14081" width="10.75390625" style="439" customWidth="1"/>
    <col min="14082" max="14082" width="35.75390625" style="439" customWidth="1"/>
    <col min="14083" max="14083" width="5.75390625" style="439" customWidth="1"/>
    <col min="14084" max="14085" width="9.75390625" style="439" customWidth="1"/>
    <col min="14086" max="14086" width="11.75390625" style="439" customWidth="1"/>
    <col min="14087" max="14087" width="10.125" style="439" bestFit="1" customWidth="1"/>
    <col min="14088" max="14088" width="10.625" style="439" bestFit="1" customWidth="1"/>
    <col min="14089" max="14335" width="9.125" style="439" customWidth="1"/>
    <col min="14336" max="14336" width="5.75390625" style="439" customWidth="1"/>
    <col min="14337" max="14337" width="10.75390625" style="439" customWidth="1"/>
    <col min="14338" max="14338" width="35.75390625" style="439" customWidth="1"/>
    <col min="14339" max="14339" width="5.75390625" style="439" customWidth="1"/>
    <col min="14340" max="14341" width="9.75390625" style="439" customWidth="1"/>
    <col min="14342" max="14342" width="11.75390625" style="439" customWidth="1"/>
    <col min="14343" max="14343" width="10.125" style="439" bestFit="1" customWidth="1"/>
    <col min="14344" max="14344" width="10.625" style="439" bestFit="1" customWidth="1"/>
    <col min="14345" max="14591" width="9.125" style="439" customWidth="1"/>
    <col min="14592" max="14592" width="5.75390625" style="439" customWidth="1"/>
    <col min="14593" max="14593" width="10.75390625" style="439" customWidth="1"/>
    <col min="14594" max="14594" width="35.75390625" style="439" customWidth="1"/>
    <col min="14595" max="14595" width="5.75390625" style="439" customWidth="1"/>
    <col min="14596" max="14597" width="9.75390625" style="439" customWidth="1"/>
    <col min="14598" max="14598" width="11.75390625" style="439" customWidth="1"/>
    <col min="14599" max="14599" width="10.125" style="439" bestFit="1" customWidth="1"/>
    <col min="14600" max="14600" width="10.625" style="439" bestFit="1" customWidth="1"/>
    <col min="14601" max="14847" width="9.125" style="439" customWidth="1"/>
    <col min="14848" max="14848" width="5.75390625" style="439" customWidth="1"/>
    <col min="14849" max="14849" width="10.75390625" style="439" customWidth="1"/>
    <col min="14850" max="14850" width="35.75390625" style="439" customWidth="1"/>
    <col min="14851" max="14851" width="5.75390625" style="439" customWidth="1"/>
    <col min="14852" max="14853" width="9.75390625" style="439" customWidth="1"/>
    <col min="14854" max="14854" width="11.75390625" style="439" customWidth="1"/>
    <col min="14855" max="14855" width="10.125" style="439" bestFit="1" customWidth="1"/>
    <col min="14856" max="14856" width="10.625" style="439" bestFit="1" customWidth="1"/>
    <col min="14857" max="15103" width="9.125" style="439" customWidth="1"/>
    <col min="15104" max="15104" width="5.75390625" style="439" customWidth="1"/>
    <col min="15105" max="15105" width="10.75390625" style="439" customWidth="1"/>
    <col min="15106" max="15106" width="35.75390625" style="439" customWidth="1"/>
    <col min="15107" max="15107" width="5.75390625" style="439" customWidth="1"/>
    <col min="15108" max="15109" width="9.75390625" style="439" customWidth="1"/>
    <col min="15110" max="15110" width="11.75390625" style="439" customWidth="1"/>
    <col min="15111" max="15111" width="10.125" style="439" bestFit="1" customWidth="1"/>
    <col min="15112" max="15112" width="10.625" style="439" bestFit="1" customWidth="1"/>
    <col min="15113" max="15359" width="9.125" style="439" customWidth="1"/>
    <col min="15360" max="15360" width="5.75390625" style="439" customWidth="1"/>
    <col min="15361" max="15361" width="10.75390625" style="439" customWidth="1"/>
    <col min="15362" max="15362" width="35.75390625" style="439" customWidth="1"/>
    <col min="15363" max="15363" width="5.75390625" style="439" customWidth="1"/>
    <col min="15364" max="15365" width="9.75390625" style="439" customWidth="1"/>
    <col min="15366" max="15366" width="11.75390625" style="439" customWidth="1"/>
    <col min="15367" max="15367" width="10.125" style="439" bestFit="1" customWidth="1"/>
    <col min="15368" max="15368" width="10.625" style="439" bestFit="1" customWidth="1"/>
    <col min="15369" max="15615" width="9.125" style="439" customWidth="1"/>
    <col min="15616" max="15616" width="5.75390625" style="439" customWidth="1"/>
    <col min="15617" max="15617" width="10.75390625" style="439" customWidth="1"/>
    <col min="15618" max="15618" width="35.75390625" style="439" customWidth="1"/>
    <col min="15619" max="15619" width="5.75390625" style="439" customWidth="1"/>
    <col min="15620" max="15621" width="9.75390625" style="439" customWidth="1"/>
    <col min="15622" max="15622" width="11.75390625" style="439" customWidth="1"/>
    <col min="15623" max="15623" width="10.125" style="439" bestFit="1" customWidth="1"/>
    <col min="15624" max="15624" width="10.625" style="439" bestFit="1" customWidth="1"/>
    <col min="15625" max="15871" width="9.125" style="439" customWidth="1"/>
    <col min="15872" max="15872" width="5.75390625" style="439" customWidth="1"/>
    <col min="15873" max="15873" width="10.75390625" style="439" customWidth="1"/>
    <col min="15874" max="15874" width="35.75390625" style="439" customWidth="1"/>
    <col min="15875" max="15875" width="5.75390625" style="439" customWidth="1"/>
    <col min="15876" max="15877" width="9.75390625" style="439" customWidth="1"/>
    <col min="15878" max="15878" width="11.75390625" style="439" customWidth="1"/>
    <col min="15879" max="15879" width="10.125" style="439" bestFit="1" customWidth="1"/>
    <col min="15880" max="15880" width="10.625" style="439" bestFit="1" customWidth="1"/>
    <col min="15881" max="16127" width="9.125" style="439" customWidth="1"/>
    <col min="16128" max="16128" width="5.75390625" style="439" customWidth="1"/>
    <col min="16129" max="16129" width="10.75390625" style="439" customWidth="1"/>
    <col min="16130" max="16130" width="35.75390625" style="439" customWidth="1"/>
    <col min="16131" max="16131" width="5.75390625" style="439" customWidth="1"/>
    <col min="16132" max="16133" width="9.75390625" style="439" customWidth="1"/>
    <col min="16134" max="16134" width="11.75390625" style="439" customWidth="1"/>
    <col min="16135" max="16135" width="10.125" style="439" bestFit="1" customWidth="1"/>
    <col min="16136" max="16136" width="10.625" style="439" bestFit="1" customWidth="1"/>
    <col min="16137" max="16384" width="9.125" style="439" customWidth="1"/>
  </cols>
  <sheetData>
    <row r="1" spans="1:7" ht="21" customHeight="1">
      <c r="A1" s="646" t="s">
        <v>1094</v>
      </c>
      <c r="B1" s="646"/>
      <c r="C1" s="646"/>
      <c r="D1" s="646"/>
      <c r="E1" s="646"/>
      <c r="F1" s="646"/>
      <c r="G1" s="646"/>
    </row>
    <row r="2" spans="1:7" ht="48" customHeight="1">
      <c r="A2" s="585" t="s">
        <v>1092</v>
      </c>
      <c r="B2" s="574"/>
      <c r="C2" s="574"/>
      <c r="D2" s="574"/>
      <c r="E2" s="574"/>
      <c r="F2" s="574"/>
      <c r="G2" s="574"/>
    </row>
    <row r="3" spans="1:7" ht="30" customHeight="1">
      <c r="A3" s="647" t="s">
        <v>1073</v>
      </c>
      <c r="B3" s="647"/>
      <c r="C3" s="647"/>
      <c r="D3" s="647"/>
      <c r="E3" s="647"/>
      <c r="F3" s="647"/>
      <c r="G3" s="647"/>
    </row>
    <row r="4" spans="1:7" ht="24" customHeight="1">
      <c r="A4" s="662" t="s">
        <v>1054</v>
      </c>
      <c r="B4" s="663"/>
      <c r="C4" s="663"/>
      <c r="D4" s="663"/>
      <c r="E4" s="663"/>
      <c r="F4" s="663"/>
      <c r="G4" s="663"/>
    </row>
    <row r="5" spans="1:7" ht="25.5">
      <c r="A5" s="449" t="s">
        <v>16</v>
      </c>
      <c r="B5" s="449" t="s">
        <v>852</v>
      </c>
      <c r="C5" s="449" t="s">
        <v>853</v>
      </c>
      <c r="D5" s="449" t="s">
        <v>854</v>
      </c>
      <c r="E5" s="449" t="s">
        <v>855</v>
      </c>
      <c r="F5" s="449" t="s">
        <v>856</v>
      </c>
      <c r="G5" s="449" t="s">
        <v>857</v>
      </c>
    </row>
    <row r="6" spans="1:7" ht="12.75">
      <c r="A6" s="449">
        <v>1</v>
      </c>
      <c r="B6" s="449">
        <v>2</v>
      </c>
      <c r="C6" s="449">
        <v>3</v>
      </c>
      <c r="D6" s="449">
        <v>4</v>
      </c>
      <c r="E6" s="449">
        <v>5</v>
      </c>
      <c r="F6" s="449">
        <v>6</v>
      </c>
      <c r="G6" s="449">
        <v>7</v>
      </c>
    </row>
    <row r="7" spans="1:7" ht="15" customHeight="1">
      <c r="A7" s="452" t="s">
        <v>34</v>
      </c>
      <c r="B7" s="475"/>
      <c r="C7" s="648" t="s">
        <v>927</v>
      </c>
      <c r="D7" s="649"/>
      <c r="E7" s="649"/>
      <c r="F7" s="649"/>
      <c r="G7" s="461">
        <f>SUM(G8:G20)</f>
        <v>0</v>
      </c>
    </row>
    <row r="8" spans="1:7" ht="39.95" customHeight="1">
      <c r="A8" s="476" t="s">
        <v>837</v>
      </c>
      <c r="B8" s="477" t="s">
        <v>546</v>
      </c>
      <c r="C8" s="478" t="s">
        <v>928</v>
      </c>
      <c r="D8" s="476" t="s">
        <v>112</v>
      </c>
      <c r="E8" s="479">
        <v>0.72</v>
      </c>
      <c r="F8" s="479">
        <v>0</v>
      </c>
      <c r="G8" s="480">
        <f>ROUND(F8*E8,2)</f>
        <v>0</v>
      </c>
    </row>
    <row r="9" spans="1:7" ht="54.75" customHeight="1">
      <c r="A9" s="489" t="s">
        <v>838</v>
      </c>
      <c r="B9" s="477" t="s">
        <v>125</v>
      </c>
      <c r="C9" s="477" t="s">
        <v>1124</v>
      </c>
      <c r="D9" s="489" t="s">
        <v>871</v>
      </c>
      <c r="E9" s="459">
        <v>722</v>
      </c>
      <c r="F9" s="459">
        <v>0</v>
      </c>
      <c r="G9" s="458">
        <f aca="true" t="shared" si="0" ref="G9">ROUND(F9*E9,2)</f>
        <v>0</v>
      </c>
    </row>
    <row r="10" spans="1:7" ht="39.95" customHeight="1">
      <c r="A10" s="476" t="s">
        <v>839</v>
      </c>
      <c r="B10" s="477" t="s">
        <v>929</v>
      </c>
      <c r="C10" s="478" t="s">
        <v>930</v>
      </c>
      <c r="D10" s="476" t="s">
        <v>871</v>
      </c>
      <c r="E10" s="479">
        <v>10</v>
      </c>
      <c r="F10" s="479">
        <v>0</v>
      </c>
      <c r="G10" s="480">
        <f aca="true" t="shared" si="1" ref="G10:G35">ROUND(F10*E10,2)</f>
        <v>0</v>
      </c>
    </row>
    <row r="11" spans="1:7" ht="30" customHeight="1">
      <c r="A11" s="476" t="s">
        <v>862</v>
      </c>
      <c r="B11" s="477" t="s">
        <v>929</v>
      </c>
      <c r="C11" s="478" t="s">
        <v>931</v>
      </c>
      <c r="D11" s="476" t="s">
        <v>871</v>
      </c>
      <c r="E11" s="479">
        <v>10</v>
      </c>
      <c r="F11" s="479">
        <v>0</v>
      </c>
      <c r="G11" s="480">
        <f t="shared" si="1"/>
        <v>0</v>
      </c>
    </row>
    <row r="12" spans="1:7" ht="45" customHeight="1">
      <c r="A12" s="476" t="s">
        <v>863</v>
      </c>
      <c r="B12" s="477" t="s">
        <v>126</v>
      </c>
      <c r="C12" s="478" t="s">
        <v>932</v>
      </c>
      <c r="D12" s="476" t="s">
        <v>871</v>
      </c>
      <c r="E12" s="479">
        <v>400</v>
      </c>
      <c r="F12" s="479">
        <v>0</v>
      </c>
      <c r="G12" s="480">
        <f t="shared" si="1"/>
        <v>0</v>
      </c>
    </row>
    <row r="13" spans="1:7" ht="39.95" customHeight="1">
      <c r="A13" s="476" t="s">
        <v>864</v>
      </c>
      <c r="B13" s="477" t="s">
        <v>933</v>
      </c>
      <c r="C13" s="478" t="s">
        <v>934</v>
      </c>
      <c r="D13" s="476" t="s">
        <v>871</v>
      </c>
      <c r="E13" s="479">
        <v>400</v>
      </c>
      <c r="F13" s="479">
        <v>0</v>
      </c>
      <c r="G13" s="480">
        <f t="shared" si="1"/>
        <v>0</v>
      </c>
    </row>
    <row r="14" spans="1:7" ht="80.1" customHeight="1">
      <c r="A14" s="476" t="s">
        <v>1099</v>
      </c>
      <c r="B14" s="477" t="s">
        <v>935</v>
      </c>
      <c r="C14" s="478" t="s">
        <v>936</v>
      </c>
      <c r="D14" s="476" t="s">
        <v>874</v>
      </c>
      <c r="E14" s="481">
        <v>2106.66</v>
      </c>
      <c r="F14" s="479">
        <v>0</v>
      </c>
      <c r="G14" s="480">
        <f t="shared" si="1"/>
        <v>0</v>
      </c>
    </row>
    <row r="15" spans="1:7" ht="65.1" customHeight="1">
      <c r="A15" s="476" t="s">
        <v>1100</v>
      </c>
      <c r="B15" s="477" t="s">
        <v>937</v>
      </c>
      <c r="C15" s="478" t="s">
        <v>938</v>
      </c>
      <c r="D15" s="476" t="s">
        <v>871</v>
      </c>
      <c r="E15" s="479">
        <v>2365</v>
      </c>
      <c r="F15" s="479">
        <v>0</v>
      </c>
      <c r="G15" s="480">
        <f t="shared" si="1"/>
        <v>0</v>
      </c>
    </row>
    <row r="16" spans="1:7" ht="39.95" customHeight="1">
      <c r="A16" s="476" t="s">
        <v>1101</v>
      </c>
      <c r="B16" s="477" t="s">
        <v>571</v>
      </c>
      <c r="C16" s="478" t="s">
        <v>643</v>
      </c>
      <c r="D16" s="476" t="s">
        <v>874</v>
      </c>
      <c r="E16" s="481">
        <v>98.08</v>
      </c>
      <c r="F16" s="479">
        <v>0</v>
      </c>
      <c r="G16" s="480">
        <f t="shared" si="1"/>
        <v>0</v>
      </c>
    </row>
    <row r="17" spans="1:7" ht="39.95" customHeight="1">
      <c r="A17" s="489" t="s">
        <v>1102</v>
      </c>
      <c r="B17" s="477" t="s">
        <v>939</v>
      </c>
      <c r="C17" s="477" t="s">
        <v>940</v>
      </c>
      <c r="D17" s="489" t="s">
        <v>874</v>
      </c>
      <c r="E17" s="459">
        <v>1845</v>
      </c>
      <c r="F17" s="459">
        <v>0</v>
      </c>
      <c r="G17" s="458">
        <f t="shared" si="1"/>
        <v>0</v>
      </c>
    </row>
    <row r="18" spans="1:7" ht="30" customHeight="1">
      <c r="A18" s="489" t="s">
        <v>1103</v>
      </c>
      <c r="B18" s="477" t="s">
        <v>941</v>
      </c>
      <c r="C18" s="477" t="s">
        <v>1123</v>
      </c>
      <c r="D18" s="489" t="s">
        <v>874</v>
      </c>
      <c r="E18" s="459">
        <v>1920</v>
      </c>
      <c r="F18" s="459">
        <v>0</v>
      </c>
      <c r="G18" s="458">
        <f t="shared" si="1"/>
        <v>0</v>
      </c>
    </row>
    <row r="19" spans="1:7" ht="40.5" customHeight="1">
      <c r="A19" s="489" t="s">
        <v>1104</v>
      </c>
      <c r="B19" s="477" t="s">
        <v>942</v>
      </c>
      <c r="C19" s="477" t="s">
        <v>1136</v>
      </c>
      <c r="D19" s="489" t="s">
        <v>874</v>
      </c>
      <c r="E19" s="459">
        <v>75</v>
      </c>
      <c r="F19" s="459">
        <v>0</v>
      </c>
      <c r="G19" s="458">
        <f t="shared" si="1"/>
        <v>0</v>
      </c>
    </row>
    <row r="20" spans="1:7" ht="24.95" customHeight="1">
      <c r="A20" s="489" t="s">
        <v>1125</v>
      </c>
      <c r="B20" s="477" t="s">
        <v>943</v>
      </c>
      <c r="C20" s="477" t="s">
        <v>944</v>
      </c>
      <c r="D20" s="489" t="s">
        <v>945</v>
      </c>
      <c r="E20" s="459">
        <v>100</v>
      </c>
      <c r="F20" s="459">
        <v>0</v>
      </c>
      <c r="G20" s="458">
        <f t="shared" si="1"/>
        <v>0</v>
      </c>
    </row>
    <row r="21" spans="1:7" ht="15" customHeight="1">
      <c r="A21" s="452" t="s">
        <v>35</v>
      </c>
      <c r="B21" s="475"/>
      <c r="C21" s="648" t="s">
        <v>946</v>
      </c>
      <c r="D21" s="649"/>
      <c r="E21" s="649"/>
      <c r="F21" s="649"/>
      <c r="G21" s="461">
        <f>SUM(G22:G36)</f>
        <v>0</v>
      </c>
    </row>
    <row r="22" spans="1:7" ht="39.95" customHeight="1">
      <c r="A22" s="482" t="s">
        <v>840</v>
      </c>
      <c r="B22" s="477" t="s">
        <v>947</v>
      </c>
      <c r="C22" s="483" t="s">
        <v>948</v>
      </c>
      <c r="D22" s="476" t="s">
        <v>90</v>
      </c>
      <c r="E22" s="479">
        <v>1</v>
      </c>
      <c r="F22" s="479">
        <v>0</v>
      </c>
      <c r="G22" s="480">
        <f t="shared" si="1"/>
        <v>0</v>
      </c>
    </row>
    <row r="23" spans="1:7" ht="45" customHeight="1">
      <c r="A23" s="482" t="s">
        <v>841</v>
      </c>
      <c r="B23" s="477" t="s">
        <v>949</v>
      </c>
      <c r="C23" s="478" t="s">
        <v>950</v>
      </c>
      <c r="D23" s="476" t="s">
        <v>0</v>
      </c>
      <c r="E23" s="479">
        <v>15</v>
      </c>
      <c r="F23" s="479">
        <v>0</v>
      </c>
      <c r="G23" s="480">
        <f t="shared" si="1"/>
        <v>0</v>
      </c>
    </row>
    <row r="24" spans="1:7" ht="45" customHeight="1">
      <c r="A24" s="482" t="s">
        <v>842</v>
      </c>
      <c r="B24" s="477" t="s">
        <v>951</v>
      </c>
      <c r="C24" s="478" t="s">
        <v>952</v>
      </c>
      <c r="D24" s="476" t="s">
        <v>953</v>
      </c>
      <c r="E24" s="479">
        <v>15</v>
      </c>
      <c r="F24" s="479">
        <v>0</v>
      </c>
      <c r="G24" s="480">
        <f t="shared" si="1"/>
        <v>0</v>
      </c>
    </row>
    <row r="25" spans="1:7" ht="39.95" customHeight="1">
      <c r="A25" s="482" t="s">
        <v>843</v>
      </c>
      <c r="B25" s="477" t="s">
        <v>954</v>
      </c>
      <c r="C25" s="483" t="s">
        <v>955</v>
      </c>
      <c r="D25" s="476" t="s">
        <v>19</v>
      </c>
      <c r="E25" s="479">
        <v>392.5</v>
      </c>
      <c r="F25" s="479">
        <v>0</v>
      </c>
      <c r="G25" s="480">
        <f t="shared" si="1"/>
        <v>0</v>
      </c>
    </row>
    <row r="26" spans="1:7" ht="54.95" customHeight="1">
      <c r="A26" s="482" t="s">
        <v>844</v>
      </c>
      <c r="B26" s="477" t="s">
        <v>101</v>
      </c>
      <c r="C26" s="478" t="s">
        <v>956</v>
      </c>
      <c r="D26" s="476" t="s">
        <v>0</v>
      </c>
      <c r="E26" s="479">
        <v>14</v>
      </c>
      <c r="F26" s="479">
        <v>0</v>
      </c>
      <c r="G26" s="480">
        <f t="shared" si="1"/>
        <v>0</v>
      </c>
    </row>
    <row r="27" spans="1:7" ht="39.95" customHeight="1">
      <c r="A27" s="482" t="s">
        <v>845</v>
      </c>
      <c r="B27" s="477" t="s">
        <v>958</v>
      </c>
      <c r="C27" s="478" t="s">
        <v>959</v>
      </c>
      <c r="D27" s="476" t="s">
        <v>19</v>
      </c>
      <c r="E27" s="479">
        <v>224.5</v>
      </c>
      <c r="F27" s="479">
        <v>0</v>
      </c>
      <c r="G27" s="480">
        <f t="shared" si="1"/>
        <v>0</v>
      </c>
    </row>
    <row r="28" spans="1:7" ht="30" customHeight="1">
      <c r="A28" s="482" t="s">
        <v>846</v>
      </c>
      <c r="B28" s="477" t="s">
        <v>961</v>
      </c>
      <c r="C28" s="478" t="s">
        <v>962</v>
      </c>
      <c r="D28" s="476" t="s">
        <v>19</v>
      </c>
      <c r="E28" s="479">
        <v>105</v>
      </c>
      <c r="F28" s="479">
        <v>0</v>
      </c>
      <c r="G28" s="480">
        <f t="shared" si="1"/>
        <v>0</v>
      </c>
    </row>
    <row r="29" spans="1:7" ht="39.95" customHeight="1">
      <c r="A29" s="482" t="s">
        <v>1055</v>
      </c>
      <c r="B29" s="477" t="s">
        <v>964</v>
      </c>
      <c r="C29" s="478" t="s">
        <v>965</v>
      </c>
      <c r="D29" s="476" t="s">
        <v>0</v>
      </c>
      <c r="E29" s="479">
        <v>1</v>
      </c>
      <c r="F29" s="479">
        <v>0</v>
      </c>
      <c r="G29" s="480">
        <f t="shared" si="1"/>
        <v>0</v>
      </c>
    </row>
    <row r="30" spans="1:7" ht="30" customHeight="1">
      <c r="A30" s="482" t="s">
        <v>1056</v>
      </c>
      <c r="B30" s="477" t="s">
        <v>226</v>
      </c>
      <c r="C30" s="478" t="s">
        <v>967</v>
      </c>
      <c r="D30" s="476" t="s">
        <v>19</v>
      </c>
      <c r="E30" s="479">
        <v>28</v>
      </c>
      <c r="F30" s="479">
        <v>0</v>
      </c>
      <c r="G30" s="480">
        <f t="shared" si="1"/>
        <v>0</v>
      </c>
    </row>
    <row r="31" spans="1:7" ht="54.95" customHeight="1">
      <c r="A31" s="482" t="s">
        <v>1057</v>
      </c>
      <c r="B31" s="477" t="s">
        <v>103</v>
      </c>
      <c r="C31" s="478" t="s">
        <v>969</v>
      </c>
      <c r="D31" s="476" t="s">
        <v>19</v>
      </c>
      <c r="E31" s="479">
        <v>224.5</v>
      </c>
      <c r="F31" s="479">
        <v>0</v>
      </c>
      <c r="G31" s="480">
        <f t="shared" si="1"/>
        <v>0</v>
      </c>
    </row>
    <row r="32" spans="1:7" ht="54.95" customHeight="1">
      <c r="A32" s="482" t="s">
        <v>1058</v>
      </c>
      <c r="B32" s="477" t="s">
        <v>148</v>
      </c>
      <c r="C32" s="478" t="s">
        <v>971</v>
      </c>
      <c r="D32" s="476" t="s">
        <v>19</v>
      </c>
      <c r="E32" s="479">
        <v>392.5</v>
      </c>
      <c r="F32" s="479">
        <v>0</v>
      </c>
      <c r="G32" s="480">
        <f t="shared" si="1"/>
        <v>0</v>
      </c>
    </row>
    <row r="33" spans="1:7" ht="35.1" customHeight="1">
      <c r="A33" s="482" t="s">
        <v>1059</v>
      </c>
      <c r="B33" s="477" t="s">
        <v>972</v>
      </c>
      <c r="C33" s="478" t="s">
        <v>104</v>
      </c>
      <c r="D33" s="476" t="s">
        <v>19</v>
      </c>
      <c r="E33" s="479">
        <v>105</v>
      </c>
      <c r="F33" s="479">
        <v>0</v>
      </c>
      <c r="G33" s="480">
        <f t="shared" si="1"/>
        <v>0</v>
      </c>
    </row>
    <row r="34" spans="1:7" ht="35.1" customHeight="1">
      <c r="A34" s="482" t="s">
        <v>1060</v>
      </c>
      <c r="B34" s="477" t="s">
        <v>973</v>
      </c>
      <c r="C34" s="478" t="s">
        <v>974</v>
      </c>
      <c r="D34" s="476" t="s">
        <v>19</v>
      </c>
      <c r="E34" s="479">
        <v>224.5</v>
      </c>
      <c r="F34" s="479">
        <v>0</v>
      </c>
      <c r="G34" s="480">
        <f t="shared" si="1"/>
        <v>0</v>
      </c>
    </row>
    <row r="35" spans="1:8" ht="30" customHeight="1">
      <c r="A35" s="482" t="s">
        <v>1061</v>
      </c>
      <c r="B35" s="477" t="s">
        <v>975</v>
      </c>
      <c r="C35" s="478" t="s">
        <v>151</v>
      </c>
      <c r="D35" s="476" t="s">
        <v>19</v>
      </c>
      <c r="E35" s="479">
        <v>392.5</v>
      </c>
      <c r="F35" s="479">
        <v>0</v>
      </c>
      <c r="G35" s="480">
        <f t="shared" si="1"/>
        <v>0</v>
      </c>
      <c r="H35" s="441"/>
    </row>
    <row r="36" spans="1:9" ht="30" customHeight="1">
      <c r="A36" s="482" t="s">
        <v>1062</v>
      </c>
      <c r="B36" s="477" t="s">
        <v>929</v>
      </c>
      <c r="C36" s="478" t="s">
        <v>1063</v>
      </c>
      <c r="D36" s="476" t="s">
        <v>19</v>
      </c>
      <c r="E36" s="479">
        <v>722</v>
      </c>
      <c r="F36" s="479">
        <v>0</v>
      </c>
      <c r="G36" s="480">
        <f aca="true" t="shared" si="2" ref="G36">ROUND(F36*E36,2)</f>
        <v>0</v>
      </c>
      <c r="H36" s="441"/>
      <c r="I36" s="441"/>
    </row>
    <row r="37" spans="1:7" ht="15" customHeight="1">
      <c r="A37" s="446"/>
      <c r="B37" s="446"/>
      <c r="C37" s="660" t="s">
        <v>1050</v>
      </c>
      <c r="D37" s="661"/>
      <c r="E37" s="661"/>
      <c r="F37" s="661"/>
      <c r="G37" s="458">
        <f>G21+G7</f>
        <v>0</v>
      </c>
    </row>
    <row r="38" spans="1:7" ht="15" customHeight="1">
      <c r="A38" s="446"/>
      <c r="B38" s="446"/>
      <c r="C38" s="660" t="s">
        <v>1051</v>
      </c>
      <c r="D38" s="661"/>
      <c r="E38" s="661"/>
      <c r="F38" s="661"/>
      <c r="G38" s="458">
        <f>ROUND(0.23*G37,2)</f>
        <v>0</v>
      </c>
    </row>
    <row r="39" spans="1:7" ht="15" customHeight="1">
      <c r="A39" s="446"/>
      <c r="B39" s="446"/>
      <c r="C39" s="660" t="s">
        <v>1052</v>
      </c>
      <c r="D39" s="661"/>
      <c r="E39" s="661"/>
      <c r="F39" s="661"/>
      <c r="G39" s="458">
        <f>G38+G37</f>
        <v>0</v>
      </c>
    </row>
    <row r="40" spans="1:7" ht="15" customHeight="1">
      <c r="A40" s="446"/>
      <c r="B40" s="446"/>
      <c r="C40" s="446"/>
      <c r="D40" s="446"/>
      <c r="E40" s="446"/>
      <c r="F40" s="446"/>
      <c r="G40" s="445"/>
    </row>
    <row r="41" spans="1:7" ht="15" customHeight="1">
      <c r="A41" s="446"/>
      <c r="B41" s="446"/>
      <c r="C41" s="446"/>
      <c r="D41" s="446"/>
      <c r="E41" s="446"/>
      <c r="F41" s="446"/>
      <c r="G41" s="445"/>
    </row>
    <row r="42" spans="1:7" ht="15" customHeight="1">
      <c r="A42" s="446"/>
      <c r="B42" s="446"/>
      <c r="C42" s="446"/>
      <c r="D42" s="446"/>
      <c r="E42" s="446"/>
      <c r="F42" s="446"/>
      <c r="G42" s="445"/>
    </row>
    <row r="43" spans="1:7" ht="15" customHeight="1">
      <c r="A43" s="446"/>
      <c r="B43" s="446"/>
      <c r="C43" s="446"/>
      <c r="D43" s="446"/>
      <c r="E43" s="446"/>
      <c r="F43" s="446"/>
      <c r="G43" s="445"/>
    </row>
    <row r="44" spans="5:6" ht="15" customHeight="1">
      <c r="E44" s="652" t="s">
        <v>1044</v>
      </c>
      <c r="F44" s="652"/>
    </row>
    <row r="45" ht="15" customHeight="1"/>
  </sheetData>
  <mergeCells count="10">
    <mergeCell ref="C38:F38"/>
    <mergeCell ref="C39:F39"/>
    <mergeCell ref="A1:G1"/>
    <mergeCell ref="A3:G3"/>
    <mergeCell ref="E44:F44"/>
    <mergeCell ref="A2:G2"/>
    <mergeCell ref="A4:G4"/>
    <mergeCell ref="C7:F7"/>
    <mergeCell ref="C21:F21"/>
    <mergeCell ref="C37:F37"/>
  </mergeCells>
  <printOptions/>
  <pageMargins left="0.9055118110236221" right="0.3937007874015748" top="0.5905511811023623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0"/>
  <sheetViews>
    <sheetView workbookViewId="0" topLeftCell="A1">
      <selection activeCell="J21" sqref="J21"/>
    </sheetView>
  </sheetViews>
  <sheetFormatPr defaultColWidth="9.00390625" defaultRowHeight="12.75"/>
  <cols>
    <col min="1" max="1" width="6.625" style="0" customWidth="1"/>
    <col min="2" max="2" width="4.375" style="0" customWidth="1"/>
    <col min="3" max="3" width="4.625" style="0" customWidth="1"/>
    <col min="4" max="4" width="12.375" style="0" customWidth="1"/>
    <col min="5" max="5" width="10.625" style="0" customWidth="1"/>
    <col min="6" max="8" width="15.75390625" style="0" customWidth="1"/>
    <col min="9" max="9" width="10.125" style="0" bestFit="1" customWidth="1"/>
    <col min="10" max="10" width="12.75390625" style="0" bestFit="1" customWidth="1"/>
    <col min="11" max="11" width="12.625" style="0" customWidth="1"/>
  </cols>
  <sheetData>
    <row r="1" spans="1:5" ht="12.75">
      <c r="A1" s="576" t="s">
        <v>71</v>
      </c>
      <c r="B1" s="577"/>
      <c r="C1" s="577"/>
      <c r="D1" s="577"/>
      <c r="E1" s="577"/>
    </row>
    <row r="2" spans="1:10" ht="27" customHeight="1">
      <c r="A2" s="592" t="s">
        <v>41</v>
      </c>
      <c r="B2" s="580"/>
      <c r="C2" s="580"/>
      <c r="D2" s="580"/>
      <c r="E2" s="580"/>
      <c r="F2" s="580"/>
      <c r="G2" s="580"/>
      <c r="H2" s="580"/>
      <c r="I2" s="496"/>
      <c r="J2" s="497"/>
    </row>
    <row r="3" spans="1:10" ht="20.25">
      <c r="A3" s="593" t="s">
        <v>42</v>
      </c>
      <c r="B3" s="580"/>
      <c r="C3" s="580"/>
      <c r="D3" s="580"/>
      <c r="E3" s="580"/>
      <c r="F3" s="580"/>
      <c r="G3" s="580"/>
      <c r="H3" s="580"/>
      <c r="I3" s="498"/>
      <c r="J3" s="497"/>
    </row>
    <row r="4" spans="1:9" ht="20.25">
      <c r="A4" s="467"/>
      <c r="B4" s="467"/>
      <c r="C4" s="467"/>
      <c r="D4" s="467"/>
      <c r="E4" s="467"/>
      <c r="F4" s="467"/>
      <c r="G4" s="467"/>
      <c r="H4" s="467"/>
      <c r="I4" s="467"/>
    </row>
    <row r="5" spans="1:10" ht="12.75" customHeight="1">
      <c r="A5" s="581" t="s">
        <v>44</v>
      </c>
      <c r="B5" s="594"/>
      <c r="C5" s="594"/>
      <c r="D5" s="594"/>
      <c r="E5" s="594"/>
      <c r="F5" s="594"/>
      <c r="G5" s="594"/>
      <c r="H5" s="594"/>
      <c r="I5" s="465"/>
      <c r="J5" s="466"/>
    </row>
    <row r="6" spans="1:21" ht="55.5" customHeight="1">
      <c r="A6" s="585" t="s">
        <v>1090</v>
      </c>
      <c r="B6" s="591"/>
      <c r="C6" s="591"/>
      <c r="D6" s="591"/>
      <c r="E6" s="591"/>
      <c r="F6" s="591"/>
      <c r="G6" s="591"/>
      <c r="H6" s="591"/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508"/>
      <c r="T6" s="508"/>
      <c r="U6" s="508"/>
    </row>
    <row r="7" ht="12.75" customHeight="1"/>
    <row r="8" spans="1:10" ht="55.5" customHeight="1">
      <c r="A8" s="592" t="s">
        <v>1095</v>
      </c>
      <c r="B8" s="580"/>
      <c r="C8" s="580"/>
      <c r="D8" s="580"/>
      <c r="E8" s="580"/>
      <c r="F8" s="580"/>
      <c r="G8" s="580"/>
      <c r="H8" s="580"/>
      <c r="I8" s="468"/>
      <c r="J8" s="468"/>
    </row>
    <row r="9" spans="1:10" ht="32.25" customHeight="1">
      <c r="A9" s="496"/>
      <c r="B9" s="464"/>
      <c r="C9" s="464"/>
      <c r="D9" s="464"/>
      <c r="E9" s="464"/>
      <c r="F9" s="464"/>
      <c r="G9" s="464"/>
      <c r="H9" s="464"/>
      <c r="I9" s="468"/>
      <c r="J9" s="468"/>
    </row>
    <row r="10" spans="1:10" ht="12.75" customHeight="1">
      <c r="A10" s="595"/>
      <c r="B10" s="596"/>
      <c r="C10" s="596"/>
      <c r="D10" s="596"/>
      <c r="E10" s="596"/>
      <c r="F10" s="469" t="s">
        <v>229</v>
      </c>
      <c r="G10" s="469" t="s">
        <v>67</v>
      </c>
      <c r="H10" s="469" t="s">
        <v>848</v>
      </c>
      <c r="I10" s="468"/>
      <c r="J10" s="468"/>
    </row>
    <row r="11" spans="1:8" ht="5.25" customHeight="1">
      <c r="A11" s="586"/>
      <c r="B11" s="587"/>
      <c r="C11" s="587"/>
      <c r="D11" s="587"/>
      <c r="E11" s="587"/>
      <c r="F11" s="587"/>
      <c r="G11" s="587"/>
      <c r="H11" s="587"/>
    </row>
    <row r="12" spans="1:8" ht="12.75" customHeight="1">
      <c r="A12" s="589" t="s">
        <v>1070</v>
      </c>
      <c r="B12" s="589"/>
      <c r="C12" s="589"/>
      <c r="D12" s="586" t="s">
        <v>230</v>
      </c>
      <c r="E12" s="586"/>
      <c r="F12" s="17">
        <f>'zad 1  drogi'!U150</f>
        <v>0</v>
      </c>
      <c r="G12" s="17">
        <f>'zad 1  drogi'!U151</f>
        <v>0</v>
      </c>
      <c r="H12" s="16">
        <f>F12+G12</f>
        <v>0</v>
      </c>
    </row>
    <row r="13" spans="1:8" ht="12.75" customHeight="1">
      <c r="A13" s="589"/>
      <c r="B13" s="589"/>
      <c r="C13" s="589"/>
      <c r="D13" s="586" t="s">
        <v>231</v>
      </c>
      <c r="E13" s="586"/>
      <c r="F13" s="17">
        <f>'zad 1 kd'!G69</f>
        <v>0</v>
      </c>
      <c r="G13" s="17">
        <f>'zad 1 kd'!G70</f>
        <v>0</v>
      </c>
      <c r="H13" s="16">
        <f aca="true" t="shared" si="0" ref="H13:H15">F13+G13</f>
        <v>0</v>
      </c>
    </row>
    <row r="14" spans="1:8" ht="12.75" customHeight="1">
      <c r="A14" s="589"/>
      <c r="B14" s="589"/>
      <c r="C14" s="589"/>
      <c r="D14" s="586" t="s">
        <v>232</v>
      </c>
      <c r="E14" s="586"/>
      <c r="F14" s="17">
        <f>'zad 1 wodociąg'!G55</f>
        <v>0</v>
      </c>
      <c r="G14" s="17">
        <f>'zad 1 wodociąg'!G56</f>
        <v>0</v>
      </c>
      <c r="H14" s="16">
        <f t="shared" si="0"/>
        <v>0</v>
      </c>
    </row>
    <row r="15" spans="1:8" ht="12.75" customHeight="1">
      <c r="A15" s="589"/>
      <c r="B15" s="589"/>
      <c r="C15" s="589"/>
      <c r="D15" s="586" t="s">
        <v>462</v>
      </c>
      <c r="E15" s="586"/>
      <c r="F15" s="17">
        <f>'zad 1 gazociąg'!G81</f>
        <v>0</v>
      </c>
      <c r="G15" s="17">
        <f>'zad 1 gazociąg'!G82</f>
        <v>0</v>
      </c>
      <c r="H15" s="16">
        <f t="shared" si="0"/>
        <v>0</v>
      </c>
    </row>
    <row r="16" spans="1:10" ht="12.75" customHeight="1">
      <c r="A16" s="589"/>
      <c r="B16" s="589"/>
      <c r="C16" s="589"/>
      <c r="D16" s="586" t="s">
        <v>460</v>
      </c>
      <c r="E16" s="586"/>
      <c r="F16" s="17">
        <f>'zad 1 ośw SO-UM-01'!G38+'zad 1 ośw SO-UM-02'!G35</f>
        <v>0</v>
      </c>
      <c r="G16" s="17">
        <f>'zad 1 ośw SO-UM-01'!G39+'zad 1 ośw SO-UM-02'!G36</f>
        <v>0</v>
      </c>
      <c r="H16" s="16">
        <f>'zad 1 ośw SO-UM-01'!G40+'zad 1 ośw SO-UM-02'!G37</f>
        <v>0</v>
      </c>
      <c r="J16" s="1"/>
    </row>
    <row r="17" spans="1:8" ht="12.75" customHeight="1">
      <c r="A17" s="589"/>
      <c r="B17" s="589"/>
      <c r="C17" s="589"/>
      <c r="D17" s="586" t="s">
        <v>461</v>
      </c>
      <c r="E17" s="586"/>
      <c r="F17" s="17">
        <f>'zad 1 SN EK1'!G20+'zad 1 SN EK2'!G20+'zad 1 SN EK3'!G20+'zad 1 SN EK4'!G20+'zad 1 SN EK5'!G20+'zad 1 SN EK6'!G20+'zad 1 SN EK7'!G20+'zad 1 SN EK8'!G20</f>
        <v>0</v>
      </c>
      <c r="G17" s="17">
        <f>'zad 1 SN EK1'!G21+'zad 1 SN EK2'!G21+'zad 1 SN EK3'!G21+'zad 1 SN EK4'!G21+'zad 1 SN EK5'!G21+'zad 1 SN EK6'!G21+'zad 1 SN EK7'!G21+'zad 1 SN EK8'!G21</f>
        <v>0</v>
      </c>
      <c r="H17" s="16">
        <f>'zad 1 SN EK1'!G22+'zad 1 SN EK2'!G22+'zad 1 SN EK3'!G22+'zad 1 SN EK4'!G22+'zad 1 SN EK5'!G22+'zad 1 SN EK6'!G22+'zad 1 SN EK7'!G22+'zad 1 SN EK8'!G22</f>
        <v>0</v>
      </c>
    </row>
    <row r="18" spans="1:8" ht="12.75" customHeight="1">
      <c r="A18" s="589"/>
      <c r="B18" s="589"/>
      <c r="C18" s="589"/>
      <c r="D18" s="586" t="s">
        <v>459</v>
      </c>
      <c r="E18" s="586"/>
      <c r="F18" s="17">
        <f>'zad 1 teletechnika'!G66</f>
        <v>0</v>
      </c>
      <c r="G18" s="17">
        <f>'zad 1 teletechnika'!G67</f>
        <v>0</v>
      </c>
      <c r="H18" s="16">
        <f>'zad 1 teletechnika'!G68</f>
        <v>0</v>
      </c>
    </row>
    <row r="19" spans="1:11" ht="12.75" customHeight="1">
      <c r="A19" s="589"/>
      <c r="B19" s="589"/>
      <c r="C19" s="589"/>
      <c r="D19" s="597" t="s">
        <v>234</v>
      </c>
      <c r="E19" s="597"/>
      <c r="F19" s="499">
        <f>SUM(F12:F18)</f>
        <v>0</v>
      </c>
      <c r="G19" s="499">
        <f>SUM(G12:G18)</f>
        <v>0</v>
      </c>
      <c r="H19" s="499">
        <f>SUM(H12:H18)</f>
        <v>0</v>
      </c>
      <c r="J19" s="1"/>
      <c r="K19" s="1"/>
    </row>
    <row r="20" spans="1:8" ht="7.5" customHeight="1">
      <c r="A20" s="586"/>
      <c r="B20" s="588"/>
      <c r="C20" s="588"/>
      <c r="D20" s="588"/>
      <c r="E20" s="588"/>
      <c r="F20" s="588"/>
      <c r="G20" s="588"/>
      <c r="H20" s="588"/>
    </row>
    <row r="21" spans="1:8" ht="12.75" customHeight="1">
      <c r="A21" s="589" t="s">
        <v>1069</v>
      </c>
      <c r="B21" s="589"/>
      <c r="C21" s="589"/>
      <c r="D21" s="586" t="s">
        <v>230</v>
      </c>
      <c r="E21" s="586"/>
      <c r="F21" s="17">
        <f>'Długa drogi'!G66</f>
        <v>0</v>
      </c>
      <c r="G21" s="17">
        <f>'Długa drogi'!G67</f>
        <v>0</v>
      </c>
      <c r="H21" s="19">
        <f>F21+G21</f>
        <v>0</v>
      </c>
    </row>
    <row r="22" spans="1:8" ht="12.75" customHeight="1">
      <c r="A22" s="589"/>
      <c r="B22" s="589"/>
      <c r="C22" s="589"/>
      <c r="D22" s="586" t="s">
        <v>231</v>
      </c>
      <c r="E22" s="586"/>
      <c r="F22" s="17">
        <f>'Długa kd'!G37</f>
        <v>0</v>
      </c>
      <c r="G22" s="17">
        <f>'Długa kd'!G38</f>
        <v>0</v>
      </c>
      <c r="H22" s="19">
        <f aca="true" t="shared" si="1" ref="H22:H25">F22+G22</f>
        <v>0</v>
      </c>
    </row>
    <row r="23" spans="1:8" ht="12.75" customHeight="1">
      <c r="A23" s="589"/>
      <c r="B23" s="589"/>
      <c r="C23" s="589"/>
      <c r="D23" s="586" t="s">
        <v>233</v>
      </c>
      <c r="E23" s="586"/>
      <c r="F23" s="17">
        <f>'Długa ks'!G30</f>
        <v>0</v>
      </c>
      <c r="G23" s="17">
        <f>'Długa ks'!G31</f>
        <v>0</v>
      </c>
      <c r="H23" s="19">
        <f t="shared" si="1"/>
        <v>0</v>
      </c>
    </row>
    <row r="24" spans="1:8" ht="12.75" customHeight="1">
      <c r="A24" s="589"/>
      <c r="B24" s="589"/>
      <c r="C24" s="589"/>
      <c r="D24" s="586" t="s">
        <v>235</v>
      </c>
      <c r="E24" s="586"/>
      <c r="F24" s="17">
        <f>'Długa oświetlenie'!G26</f>
        <v>0</v>
      </c>
      <c r="G24" s="17">
        <f>'Długa oświetlenie'!G27</f>
        <v>0</v>
      </c>
      <c r="H24" s="19">
        <f t="shared" si="1"/>
        <v>0</v>
      </c>
    </row>
    <row r="25" spans="1:8" ht="12.75" customHeight="1">
      <c r="A25" s="589"/>
      <c r="B25" s="589"/>
      <c r="C25" s="589"/>
      <c r="D25" s="586" t="s">
        <v>459</v>
      </c>
      <c r="E25" s="586"/>
      <c r="F25" s="17">
        <f>'Długa teletechnika'!G21</f>
        <v>0</v>
      </c>
      <c r="G25" s="17">
        <f>'Długa teletechnika'!G22</f>
        <v>0</v>
      </c>
      <c r="H25" s="19">
        <f t="shared" si="1"/>
        <v>0</v>
      </c>
    </row>
    <row r="26" spans="1:8" ht="12.75" customHeight="1">
      <c r="A26" s="589"/>
      <c r="B26" s="589"/>
      <c r="C26" s="589"/>
      <c r="D26" s="586" t="s">
        <v>234</v>
      </c>
      <c r="E26" s="586"/>
      <c r="F26" s="499">
        <f>SUM(F21:F25)</f>
        <v>0</v>
      </c>
      <c r="G26" s="499">
        <f aca="true" t="shared" si="2" ref="G26:H26">SUM(G21:G25)</f>
        <v>0</v>
      </c>
      <c r="H26" s="499">
        <f t="shared" si="2"/>
        <v>0</v>
      </c>
    </row>
    <row r="27" spans="1:8" ht="12.75">
      <c r="A27" s="590"/>
      <c r="B27" s="590"/>
      <c r="C27" s="590"/>
      <c r="D27" s="590"/>
      <c r="E27" s="590"/>
      <c r="F27" s="588"/>
      <c r="G27" s="588"/>
      <c r="H27" s="588"/>
    </row>
    <row r="28" spans="1:8" ht="12.75">
      <c r="A28" s="590" t="s">
        <v>236</v>
      </c>
      <c r="B28" s="590"/>
      <c r="C28" s="590"/>
      <c r="D28" s="590"/>
      <c r="E28" s="590"/>
      <c r="F28" s="18">
        <f>F26+F19</f>
        <v>0</v>
      </c>
      <c r="G28" s="18">
        <f aca="true" t="shared" si="3" ref="G28:H28">G26+G19</f>
        <v>0</v>
      </c>
      <c r="H28" s="18">
        <f t="shared" si="3"/>
        <v>0</v>
      </c>
    </row>
    <row r="29" spans="1:8" ht="12.75">
      <c r="A29" s="14"/>
      <c r="B29" s="14"/>
      <c r="C29" s="14"/>
      <c r="D29" s="14"/>
      <c r="E29" s="14"/>
      <c r="F29" s="15"/>
      <c r="G29" s="14"/>
      <c r="H29" s="14"/>
    </row>
    <row r="30" spans="1:8" ht="12.75">
      <c r="A30" s="14"/>
      <c r="B30" s="14"/>
      <c r="C30" s="14"/>
      <c r="D30" s="15"/>
      <c r="E30" s="15"/>
      <c r="F30" s="15"/>
      <c r="G30" s="14"/>
      <c r="H30" s="14"/>
    </row>
    <row r="31" spans="1:8" ht="12.75">
      <c r="A31" s="14"/>
      <c r="B31" s="14"/>
      <c r="C31" s="14"/>
      <c r="D31" s="14"/>
      <c r="E31" s="14"/>
      <c r="F31" s="14"/>
      <c r="G31" s="14"/>
      <c r="H31" s="14"/>
    </row>
    <row r="32" spans="1:8" ht="12.75">
      <c r="A32" s="14"/>
      <c r="B32" s="14"/>
      <c r="C32" s="14"/>
      <c r="D32" s="14"/>
      <c r="E32" s="14"/>
      <c r="F32" s="14"/>
      <c r="G32" s="14"/>
      <c r="H32" s="14"/>
    </row>
    <row r="33" spans="5:7" ht="12.75">
      <c r="E33" s="567" t="s">
        <v>72</v>
      </c>
      <c r="F33" s="567"/>
      <c r="G33" s="567"/>
    </row>
    <row r="34" spans="5:7" ht="12.75">
      <c r="E34" s="567" t="s">
        <v>110</v>
      </c>
      <c r="F34" s="567"/>
      <c r="G34" s="567"/>
    </row>
    <row r="35" spans="5:7" ht="12.75">
      <c r="E35" s="567"/>
      <c r="F35" s="567"/>
      <c r="G35" s="567"/>
    </row>
    <row r="36" spans="5:7" ht="12.75">
      <c r="E36" s="434"/>
      <c r="F36" s="434"/>
      <c r="G36" s="434"/>
    </row>
    <row r="37" spans="5:7" ht="12.75">
      <c r="E37" s="567"/>
      <c r="F37" s="567"/>
      <c r="G37" s="567"/>
    </row>
    <row r="38" spans="5:7" ht="12.75">
      <c r="E38" s="567"/>
      <c r="F38" s="567"/>
      <c r="G38" s="567"/>
    </row>
    <row r="39" spans="5:7" ht="12.75">
      <c r="E39" s="567" t="s">
        <v>73</v>
      </c>
      <c r="F39" s="567"/>
      <c r="G39" s="567"/>
    </row>
    <row r="40" spans="5:7" ht="12.75">
      <c r="E40" s="567" t="s">
        <v>69</v>
      </c>
      <c r="F40" s="567"/>
      <c r="G40" s="567"/>
    </row>
  </sheetData>
  <mergeCells count="34">
    <mergeCell ref="D19:E19"/>
    <mergeCell ref="D18:E18"/>
    <mergeCell ref="D25:E25"/>
    <mergeCell ref="E38:G38"/>
    <mergeCell ref="A1:E1"/>
    <mergeCell ref="A6:H6"/>
    <mergeCell ref="A2:H2"/>
    <mergeCell ref="D26:E26"/>
    <mergeCell ref="D24:E24"/>
    <mergeCell ref="D15:E15"/>
    <mergeCell ref="A3:H3"/>
    <mergeCell ref="A5:H5"/>
    <mergeCell ref="A8:H8"/>
    <mergeCell ref="A10:E10"/>
    <mergeCell ref="D23:E23"/>
    <mergeCell ref="D22:E22"/>
    <mergeCell ref="D21:E21"/>
    <mergeCell ref="A21:C26"/>
    <mergeCell ref="D14:E14"/>
    <mergeCell ref="D17:E17"/>
    <mergeCell ref="E40:G40"/>
    <mergeCell ref="A11:H11"/>
    <mergeCell ref="D12:E12"/>
    <mergeCell ref="D13:E13"/>
    <mergeCell ref="D16:E16"/>
    <mergeCell ref="E33:G33"/>
    <mergeCell ref="E34:G34"/>
    <mergeCell ref="E35:G35"/>
    <mergeCell ref="E37:G37"/>
    <mergeCell ref="A20:H20"/>
    <mergeCell ref="A12:C19"/>
    <mergeCell ref="E39:G39"/>
    <mergeCell ref="A28:E28"/>
    <mergeCell ref="A27:H2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H37"/>
  <sheetViews>
    <sheetView zoomScale="84" zoomScaleNormal="84" workbookViewId="0" topLeftCell="A16">
      <selection activeCell="B37" sqref="B37"/>
    </sheetView>
  </sheetViews>
  <sheetFormatPr defaultColWidth="9.00390625" defaultRowHeight="12.75"/>
  <cols>
    <col min="1" max="1" width="5.75390625" style="439" customWidth="1"/>
    <col min="2" max="2" width="10.75390625" style="439" customWidth="1"/>
    <col min="3" max="3" width="35.75390625" style="439" customWidth="1"/>
    <col min="4" max="4" width="5.75390625" style="439" customWidth="1"/>
    <col min="5" max="6" width="9.75390625" style="439" customWidth="1"/>
    <col min="7" max="7" width="11.75390625" style="439" customWidth="1"/>
    <col min="8" max="8" width="10.125" style="439" bestFit="1" customWidth="1"/>
    <col min="9" max="9" width="10.625" style="439" bestFit="1" customWidth="1"/>
    <col min="10" max="256" width="9.125" style="439" customWidth="1"/>
    <col min="257" max="257" width="5.75390625" style="439" customWidth="1"/>
    <col min="258" max="258" width="10.75390625" style="439" customWidth="1"/>
    <col min="259" max="259" width="35.75390625" style="439" customWidth="1"/>
    <col min="260" max="260" width="5.75390625" style="439" customWidth="1"/>
    <col min="261" max="262" width="9.75390625" style="439" customWidth="1"/>
    <col min="263" max="263" width="11.75390625" style="439" customWidth="1"/>
    <col min="264" max="264" width="10.125" style="439" bestFit="1" customWidth="1"/>
    <col min="265" max="265" width="10.625" style="439" bestFit="1" customWidth="1"/>
    <col min="266" max="512" width="9.125" style="439" customWidth="1"/>
    <col min="513" max="513" width="5.75390625" style="439" customWidth="1"/>
    <col min="514" max="514" width="10.75390625" style="439" customWidth="1"/>
    <col min="515" max="515" width="35.75390625" style="439" customWidth="1"/>
    <col min="516" max="516" width="5.75390625" style="439" customWidth="1"/>
    <col min="517" max="518" width="9.75390625" style="439" customWidth="1"/>
    <col min="519" max="519" width="11.75390625" style="439" customWidth="1"/>
    <col min="520" max="520" width="10.125" style="439" bestFit="1" customWidth="1"/>
    <col min="521" max="521" width="10.625" style="439" bestFit="1" customWidth="1"/>
    <col min="522" max="768" width="9.125" style="439" customWidth="1"/>
    <col min="769" max="769" width="5.75390625" style="439" customWidth="1"/>
    <col min="770" max="770" width="10.75390625" style="439" customWidth="1"/>
    <col min="771" max="771" width="35.75390625" style="439" customWidth="1"/>
    <col min="772" max="772" width="5.75390625" style="439" customWidth="1"/>
    <col min="773" max="774" width="9.75390625" style="439" customWidth="1"/>
    <col min="775" max="775" width="11.75390625" style="439" customWidth="1"/>
    <col min="776" max="776" width="10.125" style="439" bestFit="1" customWidth="1"/>
    <col min="777" max="777" width="10.625" style="439" bestFit="1" customWidth="1"/>
    <col min="778" max="1024" width="9.125" style="439" customWidth="1"/>
    <col min="1025" max="1025" width="5.75390625" style="439" customWidth="1"/>
    <col min="1026" max="1026" width="10.75390625" style="439" customWidth="1"/>
    <col min="1027" max="1027" width="35.75390625" style="439" customWidth="1"/>
    <col min="1028" max="1028" width="5.75390625" style="439" customWidth="1"/>
    <col min="1029" max="1030" width="9.75390625" style="439" customWidth="1"/>
    <col min="1031" max="1031" width="11.75390625" style="439" customWidth="1"/>
    <col min="1032" max="1032" width="10.125" style="439" bestFit="1" customWidth="1"/>
    <col min="1033" max="1033" width="10.625" style="439" bestFit="1" customWidth="1"/>
    <col min="1034" max="1280" width="9.125" style="439" customWidth="1"/>
    <col min="1281" max="1281" width="5.75390625" style="439" customWidth="1"/>
    <col min="1282" max="1282" width="10.75390625" style="439" customWidth="1"/>
    <col min="1283" max="1283" width="35.75390625" style="439" customWidth="1"/>
    <col min="1284" max="1284" width="5.75390625" style="439" customWidth="1"/>
    <col min="1285" max="1286" width="9.75390625" style="439" customWidth="1"/>
    <col min="1287" max="1287" width="11.75390625" style="439" customWidth="1"/>
    <col min="1288" max="1288" width="10.125" style="439" bestFit="1" customWidth="1"/>
    <col min="1289" max="1289" width="10.625" style="439" bestFit="1" customWidth="1"/>
    <col min="1290" max="1536" width="9.125" style="439" customWidth="1"/>
    <col min="1537" max="1537" width="5.75390625" style="439" customWidth="1"/>
    <col min="1538" max="1538" width="10.75390625" style="439" customWidth="1"/>
    <col min="1539" max="1539" width="35.75390625" style="439" customWidth="1"/>
    <col min="1540" max="1540" width="5.75390625" style="439" customWidth="1"/>
    <col min="1541" max="1542" width="9.75390625" style="439" customWidth="1"/>
    <col min="1543" max="1543" width="11.75390625" style="439" customWidth="1"/>
    <col min="1544" max="1544" width="10.125" style="439" bestFit="1" customWidth="1"/>
    <col min="1545" max="1545" width="10.625" style="439" bestFit="1" customWidth="1"/>
    <col min="1546" max="1792" width="9.125" style="439" customWidth="1"/>
    <col min="1793" max="1793" width="5.75390625" style="439" customWidth="1"/>
    <col min="1794" max="1794" width="10.75390625" style="439" customWidth="1"/>
    <col min="1795" max="1795" width="35.75390625" style="439" customWidth="1"/>
    <col min="1796" max="1796" width="5.75390625" style="439" customWidth="1"/>
    <col min="1797" max="1798" width="9.75390625" style="439" customWidth="1"/>
    <col min="1799" max="1799" width="11.75390625" style="439" customWidth="1"/>
    <col min="1800" max="1800" width="10.125" style="439" bestFit="1" customWidth="1"/>
    <col min="1801" max="1801" width="10.625" style="439" bestFit="1" customWidth="1"/>
    <col min="1802" max="2048" width="9.125" style="439" customWidth="1"/>
    <col min="2049" max="2049" width="5.75390625" style="439" customWidth="1"/>
    <col min="2050" max="2050" width="10.75390625" style="439" customWidth="1"/>
    <col min="2051" max="2051" width="35.75390625" style="439" customWidth="1"/>
    <col min="2052" max="2052" width="5.75390625" style="439" customWidth="1"/>
    <col min="2053" max="2054" width="9.75390625" style="439" customWidth="1"/>
    <col min="2055" max="2055" width="11.75390625" style="439" customWidth="1"/>
    <col min="2056" max="2056" width="10.125" style="439" bestFit="1" customWidth="1"/>
    <col min="2057" max="2057" width="10.625" style="439" bestFit="1" customWidth="1"/>
    <col min="2058" max="2304" width="9.125" style="439" customWidth="1"/>
    <col min="2305" max="2305" width="5.75390625" style="439" customWidth="1"/>
    <col min="2306" max="2306" width="10.75390625" style="439" customWidth="1"/>
    <col min="2307" max="2307" width="35.75390625" style="439" customWidth="1"/>
    <col min="2308" max="2308" width="5.75390625" style="439" customWidth="1"/>
    <col min="2309" max="2310" width="9.75390625" style="439" customWidth="1"/>
    <col min="2311" max="2311" width="11.75390625" style="439" customWidth="1"/>
    <col min="2312" max="2312" width="10.125" style="439" bestFit="1" customWidth="1"/>
    <col min="2313" max="2313" width="10.625" style="439" bestFit="1" customWidth="1"/>
    <col min="2314" max="2560" width="9.125" style="439" customWidth="1"/>
    <col min="2561" max="2561" width="5.75390625" style="439" customWidth="1"/>
    <col min="2562" max="2562" width="10.75390625" style="439" customWidth="1"/>
    <col min="2563" max="2563" width="35.75390625" style="439" customWidth="1"/>
    <col min="2564" max="2564" width="5.75390625" style="439" customWidth="1"/>
    <col min="2565" max="2566" width="9.75390625" style="439" customWidth="1"/>
    <col min="2567" max="2567" width="11.75390625" style="439" customWidth="1"/>
    <col min="2568" max="2568" width="10.125" style="439" bestFit="1" customWidth="1"/>
    <col min="2569" max="2569" width="10.625" style="439" bestFit="1" customWidth="1"/>
    <col min="2570" max="2816" width="9.125" style="439" customWidth="1"/>
    <col min="2817" max="2817" width="5.75390625" style="439" customWidth="1"/>
    <col min="2818" max="2818" width="10.75390625" style="439" customWidth="1"/>
    <col min="2819" max="2819" width="35.75390625" style="439" customWidth="1"/>
    <col min="2820" max="2820" width="5.75390625" style="439" customWidth="1"/>
    <col min="2821" max="2822" width="9.75390625" style="439" customWidth="1"/>
    <col min="2823" max="2823" width="11.75390625" style="439" customWidth="1"/>
    <col min="2824" max="2824" width="10.125" style="439" bestFit="1" customWidth="1"/>
    <col min="2825" max="2825" width="10.625" style="439" bestFit="1" customWidth="1"/>
    <col min="2826" max="3072" width="9.125" style="439" customWidth="1"/>
    <col min="3073" max="3073" width="5.75390625" style="439" customWidth="1"/>
    <col min="3074" max="3074" width="10.75390625" style="439" customWidth="1"/>
    <col min="3075" max="3075" width="35.75390625" style="439" customWidth="1"/>
    <col min="3076" max="3076" width="5.75390625" style="439" customWidth="1"/>
    <col min="3077" max="3078" width="9.75390625" style="439" customWidth="1"/>
    <col min="3079" max="3079" width="11.75390625" style="439" customWidth="1"/>
    <col min="3080" max="3080" width="10.125" style="439" bestFit="1" customWidth="1"/>
    <col min="3081" max="3081" width="10.625" style="439" bestFit="1" customWidth="1"/>
    <col min="3082" max="3328" width="9.125" style="439" customWidth="1"/>
    <col min="3329" max="3329" width="5.75390625" style="439" customWidth="1"/>
    <col min="3330" max="3330" width="10.75390625" style="439" customWidth="1"/>
    <col min="3331" max="3331" width="35.75390625" style="439" customWidth="1"/>
    <col min="3332" max="3332" width="5.75390625" style="439" customWidth="1"/>
    <col min="3333" max="3334" width="9.75390625" style="439" customWidth="1"/>
    <col min="3335" max="3335" width="11.75390625" style="439" customWidth="1"/>
    <col min="3336" max="3336" width="10.125" style="439" bestFit="1" customWidth="1"/>
    <col min="3337" max="3337" width="10.625" style="439" bestFit="1" customWidth="1"/>
    <col min="3338" max="3584" width="9.125" style="439" customWidth="1"/>
    <col min="3585" max="3585" width="5.75390625" style="439" customWidth="1"/>
    <col min="3586" max="3586" width="10.75390625" style="439" customWidth="1"/>
    <col min="3587" max="3587" width="35.75390625" style="439" customWidth="1"/>
    <col min="3588" max="3588" width="5.75390625" style="439" customWidth="1"/>
    <col min="3589" max="3590" width="9.75390625" style="439" customWidth="1"/>
    <col min="3591" max="3591" width="11.75390625" style="439" customWidth="1"/>
    <col min="3592" max="3592" width="10.125" style="439" bestFit="1" customWidth="1"/>
    <col min="3593" max="3593" width="10.625" style="439" bestFit="1" customWidth="1"/>
    <col min="3594" max="3840" width="9.125" style="439" customWidth="1"/>
    <col min="3841" max="3841" width="5.75390625" style="439" customWidth="1"/>
    <col min="3842" max="3842" width="10.75390625" style="439" customWidth="1"/>
    <col min="3843" max="3843" width="35.75390625" style="439" customWidth="1"/>
    <col min="3844" max="3844" width="5.75390625" style="439" customWidth="1"/>
    <col min="3845" max="3846" width="9.75390625" style="439" customWidth="1"/>
    <col min="3847" max="3847" width="11.75390625" style="439" customWidth="1"/>
    <col min="3848" max="3848" width="10.125" style="439" bestFit="1" customWidth="1"/>
    <col min="3849" max="3849" width="10.625" style="439" bestFit="1" customWidth="1"/>
    <col min="3850" max="4096" width="9.125" style="439" customWidth="1"/>
    <col min="4097" max="4097" width="5.75390625" style="439" customWidth="1"/>
    <col min="4098" max="4098" width="10.75390625" style="439" customWidth="1"/>
    <col min="4099" max="4099" width="35.75390625" style="439" customWidth="1"/>
    <col min="4100" max="4100" width="5.75390625" style="439" customWidth="1"/>
    <col min="4101" max="4102" width="9.75390625" style="439" customWidth="1"/>
    <col min="4103" max="4103" width="11.75390625" style="439" customWidth="1"/>
    <col min="4104" max="4104" width="10.125" style="439" bestFit="1" customWidth="1"/>
    <col min="4105" max="4105" width="10.625" style="439" bestFit="1" customWidth="1"/>
    <col min="4106" max="4352" width="9.125" style="439" customWidth="1"/>
    <col min="4353" max="4353" width="5.75390625" style="439" customWidth="1"/>
    <col min="4354" max="4354" width="10.75390625" style="439" customWidth="1"/>
    <col min="4355" max="4355" width="35.75390625" style="439" customWidth="1"/>
    <col min="4356" max="4356" width="5.75390625" style="439" customWidth="1"/>
    <col min="4357" max="4358" width="9.75390625" style="439" customWidth="1"/>
    <col min="4359" max="4359" width="11.75390625" style="439" customWidth="1"/>
    <col min="4360" max="4360" width="10.125" style="439" bestFit="1" customWidth="1"/>
    <col min="4361" max="4361" width="10.625" style="439" bestFit="1" customWidth="1"/>
    <col min="4362" max="4608" width="9.125" style="439" customWidth="1"/>
    <col min="4609" max="4609" width="5.75390625" style="439" customWidth="1"/>
    <col min="4610" max="4610" width="10.75390625" style="439" customWidth="1"/>
    <col min="4611" max="4611" width="35.75390625" style="439" customWidth="1"/>
    <col min="4612" max="4612" width="5.75390625" style="439" customWidth="1"/>
    <col min="4613" max="4614" width="9.75390625" style="439" customWidth="1"/>
    <col min="4615" max="4615" width="11.75390625" style="439" customWidth="1"/>
    <col min="4616" max="4616" width="10.125" style="439" bestFit="1" customWidth="1"/>
    <col min="4617" max="4617" width="10.625" style="439" bestFit="1" customWidth="1"/>
    <col min="4618" max="4864" width="9.125" style="439" customWidth="1"/>
    <col min="4865" max="4865" width="5.75390625" style="439" customWidth="1"/>
    <col min="4866" max="4866" width="10.75390625" style="439" customWidth="1"/>
    <col min="4867" max="4867" width="35.75390625" style="439" customWidth="1"/>
    <col min="4868" max="4868" width="5.75390625" style="439" customWidth="1"/>
    <col min="4869" max="4870" width="9.75390625" style="439" customWidth="1"/>
    <col min="4871" max="4871" width="11.75390625" style="439" customWidth="1"/>
    <col min="4872" max="4872" width="10.125" style="439" bestFit="1" customWidth="1"/>
    <col min="4873" max="4873" width="10.625" style="439" bestFit="1" customWidth="1"/>
    <col min="4874" max="5120" width="9.125" style="439" customWidth="1"/>
    <col min="5121" max="5121" width="5.75390625" style="439" customWidth="1"/>
    <col min="5122" max="5122" width="10.75390625" style="439" customWidth="1"/>
    <col min="5123" max="5123" width="35.75390625" style="439" customWidth="1"/>
    <col min="5124" max="5124" width="5.75390625" style="439" customWidth="1"/>
    <col min="5125" max="5126" width="9.75390625" style="439" customWidth="1"/>
    <col min="5127" max="5127" width="11.75390625" style="439" customWidth="1"/>
    <col min="5128" max="5128" width="10.125" style="439" bestFit="1" customWidth="1"/>
    <col min="5129" max="5129" width="10.625" style="439" bestFit="1" customWidth="1"/>
    <col min="5130" max="5376" width="9.125" style="439" customWidth="1"/>
    <col min="5377" max="5377" width="5.75390625" style="439" customWidth="1"/>
    <col min="5378" max="5378" width="10.75390625" style="439" customWidth="1"/>
    <col min="5379" max="5379" width="35.75390625" style="439" customWidth="1"/>
    <col min="5380" max="5380" width="5.75390625" style="439" customWidth="1"/>
    <col min="5381" max="5382" width="9.75390625" style="439" customWidth="1"/>
    <col min="5383" max="5383" width="11.75390625" style="439" customWidth="1"/>
    <col min="5384" max="5384" width="10.125" style="439" bestFit="1" customWidth="1"/>
    <col min="5385" max="5385" width="10.625" style="439" bestFit="1" customWidth="1"/>
    <col min="5386" max="5632" width="9.125" style="439" customWidth="1"/>
    <col min="5633" max="5633" width="5.75390625" style="439" customWidth="1"/>
    <col min="5634" max="5634" width="10.75390625" style="439" customWidth="1"/>
    <col min="5635" max="5635" width="35.75390625" style="439" customWidth="1"/>
    <col min="5636" max="5636" width="5.75390625" style="439" customWidth="1"/>
    <col min="5637" max="5638" width="9.75390625" style="439" customWidth="1"/>
    <col min="5639" max="5639" width="11.75390625" style="439" customWidth="1"/>
    <col min="5640" max="5640" width="10.125" style="439" bestFit="1" customWidth="1"/>
    <col min="5641" max="5641" width="10.625" style="439" bestFit="1" customWidth="1"/>
    <col min="5642" max="5888" width="9.125" style="439" customWidth="1"/>
    <col min="5889" max="5889" width="5.75390625" style="439" customWidth="1"/>
    <col min="5890" max="5890" width="10.75390625" style="439" customWidth="1"/>
    <col min="5891" max="5891" width="35.75390625" style="439" customWidth="1"/>
    <col min="5892" max="5892" width="5.75390625" style="439" customWidth="1"/>
    <col min="5893" max="5894" width="9.75390625" style="439" customWidth="1"/>
    <col min="5895" max="5895" width="11.75390625" style="439" customWidth="1"/>
    <col min="5896" max="5896" width="10.125" style="439" bestFit="1" customWidth="1"/>
    <col min="5897" max="5897" width="10.625" style="439" bestFit="1" customWidth="1"/>
    <col min="5898" max="6144" width="9.125" style="439" customWidth="1"/>
    <col min="6145" max="6145" width="5.75390625" style="439" customWidth="1"/>
    <col min="6146" max="6146" width="10.75390625" style="439" customWidth="1"/>
    <col min="6147" max="6147" width="35.75390625" style="439" customWidth="1"/>
    <col min="6148" max="6148" width="5.75390625" style="439" customWidth="1"/>
    <col min="6149" max="6150" width="9.75390625" style="439" customWidth="1"/>
    <col min="6151" max="6151" width="11.75390625" style="439" customWidth="1"/>
    <col min="6152" max="6152" width="10.125" style="439" bestFit="1" customWidth="1"/>
    <col min="6153" max="6153" width="10.625" style="439" bestFit="1" customWidth="1"/>
    <col min="6154" max="6400" width="9.125" style="439" customWidth="1"/>
    <col min="6401" max="6401" width="5.75390625" style="439" customWidth="1"/>
    <col min="6402" max="6402" width="10.75390625" style="439" customWidth="1"/>
    <col min="6403" max="6403" width="35.75390625" style="439" customWidth="1"/>
    <col min="6404" max="6404" width="5.75390625" style="439" customWidth="1"/>
    <col min="6405" max="6406" width="9.75390625" style="439" customWidth="1"/>
    <col min="6407" max="6407" width="11.75390625" style="439" customWidth="1"/>
    <col min="6408" max="6408" width="10.125" style="439" bestFit="1" customWidth="1"/>
    <col min="6409" max="6409" width="10.625" style="439" bestFit="1" customWidth="1"/>
    <col min="6410" max="6656" width="9.125" style="439" customWidth="1"/>
    <col min="6657" max="6657" width="5.75390625" style="439" customWidth="1"/>
    <col min="6658" max="6658" width="10.75390625" style="439" customWidth="1"/>
    <col min="6659" max="6659" width="35.75390625" style="439" customWidth="1"/>
    <col min="6660" max="6660" width="5.75390625" style="439" customWidth="1"/>
    <col min="6661" max="6662" width="9.75390625" style="439" customWidth="1"/>
    <col min="6663" max="6663" width="11.75390625" style="439" customWidth="1"/>
    <col min="6664" max="6664" width="10.125" style="439" bestFit="1" customWidth="1"/>
    <col min="6665" max="6665" width="10.625" style="439" bestFit="1" customWidth="1"/>
    <col min="6666" max="6912" width="9.125" style="439" customWidth="1"/>
    <col min="6913" max="6913" width="5.75390625" style="439" customWidth="1"/>
    <col min="6914" max="6914" width="10.75390625" style="439" customWidth="1"/>
    <col min="6915" max="6915" width="35.75390625" style="439" customWidth="1"/>
    <col min="6916" max="6916" width="5.75390625" style="439" customWidth="1"/>
    <col min="6917" max="6918" width="9.75390625" style="439" customWidth="1"/>
    <col min="6919" max="6919" width="11.75390625" style="439" customWidth="1"/>
    <col min="6920" max="6920" width="10.125" style="439" bestFit="1" customWidth="1"/>
    <col min="6921" max="6921" width="10.625" style="439" bestFit="1" customWidth="1"/>
    <col min="6922" max="7168" width="9.125" style="439" customWidth="1"/>
    <col min="7169" max="7169" width="5.75390625" style="439" customWidth="1"/>
    <col min="7170" max="7170" width="10.75390625" style="439" customWidth="1"/>
    <col min="7171" max="7171" width="35.75390625" style="439" customWidth="1"/>
    <col min="7172" max="7172" width="5.75390625" style="439" customWidth="1"/>
    <col min="7173" max="7174" width="9.75390625" style="439" customWidth="1"/>
    <col min="7175" max="7175" width="11.75390625" style="439" customWidth="1"/>
    <col min="7176" max="7176" width="10.125" style="439" bestFit="1" customWidth="1"/>
    <col min="7177" max="7177" width="10.625" style="439" bestFit="1" customWidth="1"/>
    <col min="7178" max="7424" width="9.125" style="439" customWidth="1"/>
    <col min="7425" max="7425" width="5.75390625" style="439" customWidth="1"/>
    <col min="7426" max="7426" width="10.75390625" style="439" customWidth="1"/>
    <col min="7427" max="7427" width="35.75390625" style="439" customWidth="1"/>
    <col min="7428" max="7428" width="5.75390625" style="439" customWidth="1"/>
    <col min="7429" max="7430" width="9.75390625" style="439" customWidth="1"/>
    <col min="7431" max="7431" width="11.75390625" style="439" customWidth="1"/>
    <col min="7432" max="7432" width="10.125" style="439" bestFit="1" customWidth="1"/>
    <col min="7433" max="7433" width="10.625" style="439" bestFit="1" customWidth="1"/>
    <col min="7434" max="7680" width="9.125" style="439" customWidth="1"/>
    <col min="7681" max="7681" width="5.75390625" style="439" customWidth="1"/>
    <col min="7682" max="7682" width="10.75390625" style="439" customWidth="1"/>
    <col min="7683" max="7683" width="35.75390625" style="439" customWidth="1"/>
    <col min="7684" max="7684" width="5.75390625" style="439" customWidth="1"/>
    <col min="7685" max="7686" width="9.75390625" style="439" customWidth="1"/>
    <col min="7687" max="7687" width="11.75390625" style="439" customWidth="1"/>
    <col min="7688" max="7688" width="10.125" style="439" bestFit="1" customWidth="1"/>
    <col min="7689" max="7689" width="10.625" style="439" bestFit="1" customWidth="1"/>
    <col min="7690" max="7936" width="9.125" style="439" customWidth="1"/>
    <col min="7937" max="7937" width="5.75390625" style="439" customWidth="1"/>
    <col min="7938" max="7938" width="10.75390625" style="439" customWidth="1"/>
    <col min="7939" max="7939" width="35.75390625" style="439" customWidth="1"/>
    <col min="7940" max="7940" width="5.75390625" style="439" customWidth="1"/>
    <col min="7941" max="7942" width="9.75390625" style="439" customWidth="1"/>
    <col min="7943" max="7943" width="11.75390625" style="439" customWidth="1"/>
    <col min="7944" max="7944" width="10.125" style="439" bestFit="1" customWidth="1"/>
    <col min="7945" max="7945" width="10.625" style="439" bestFit="1" customWidth="1"/>
    <col min="7946" max="8192" width="9.125" style="439" customWidth="1"/>
    <col min="8193" max="8193" width="5.75390625" style="439" customWidth="1"/>
    <col min="8194" max="8194" width="10.75390625" style="439" customWidth="1"/>
    <col min="8195" max="8195" width="35.75390625" style="439" customWidth="1"/>
    <col min="8196" max="8196" width="5.75390625" style="439" customWidth="1"/>
    <col min="8197" max="8198" width="9.75390625" style="439" customWidth="1"/>
    <col min="8199" max="8199" width="11.75390625" style="439" customWidth="1"/>
    <col min="8200" max="8200" width="10.125" style="439" bestFit="1" customWidth="1"/>
    <col min="8201" max="8201" width="10.625" style="439" bestFit="1" customWidth="1"/>
    <col min="8202" max="8448" width="9.125" style="439" customWidth="1"/>
    <col min="8449" max="8449" width="5.75390625" style="439" customWidth="1"/>
    <col min="8450" max="8450" width="10.75390625" style="439" customWidth="1"/>
    <col min="8451" max="8451" width="35.75390625" style="439" customWidth="1"/>
    <col min="8452" max="8452" width="5.75390625" style="439" customWidth="1"/>
    <col min="8453" max="8454" width="9.75390625" style="439" customWidth="1"/>
    <col min="8455" max="8455" width="11.75390625" style="439" customWidth="1"/>
    <col min="8456" max="8456" width="10.125" style="439" bestFit="1" customWidth="1"/>
    <col min="8457" max="8457" width="10.625" style="439" bestFit="1" customWidth="1"/>
    <col min="8458" max="8704" width="9.125" style="439" customWidth="1"/>
    <col min="8705" max="8705" width="5.75390625" style="439" customWidth="1"/>
    <col min="8706" max="8706" width="10.75390625" style="439" customWidth="1"/>
    <col min="8707" max="8707" width="35.75390625" style="439" customWidth="1"/>
    <col min="8708" max="8708" width="5.75390625" style="439" customWidth="1"/>
    <col min="8709" max="8710" width="9.75390625" style="439" customWidth="1"/>
    <col min="8711" max="8711" width="11.75390625" style="439" customWidth="1"/>
    <col min="8712" max="8712" width="10.125" style="439" bestFit="1" customWidth="1"/>
    <col min="8713" max="8713" width="10.625" style="439" bestFit="1" customWidth="1"/>
    <col min="8714" max="8960" width="9.125" style="439" customWidth="1"/>
    <col min="8961" max="8961" width="5.75390625" style="439" customWidth="1"/>
    <col min="8962" max="8962" width="10.75390625" style="439" customWidth="1"/>
    <col min="8963" max="8963" width="35.75390625" style="439" customWidth="1"/>
    <col min="8964" max="8964" width="5.75390625" style="439" customWidth="1"/>
    <col min="8965" max="8966" width="9.75390625" style="439" customWidth="1"/>
    <col min="8967" max="8967" width="11.75390625" style="439" customWidth="1"/>
    <col min="8968" max="8968" width="10.125" style="439" bestFit="1" customWidth="1"/>
    <col min="8969" max="8969" width="10.625" style="439" bestFit="1" customWidth="1"/>
    <col min="8970" max="9216" width="9.125" style="439" customWidth="1"/>
    <col min="9217" max="9217" width="5.75390625" style="439" customWidth="1"/>
    <col min="9218" max="9218" width="10.75390625" style="439" customWidth="1"/>
    <col min="9219" max="9219" width="35.75390625" style="439" customWidth="1"/>
    <col min="9220" max="9220" width="5.75390625" style="439" customWidth="1"/>
    <col min="9221" max="9222" width="9.75390625" style="439" customWidth="1"/>
    <col min="9223" max="9223" width="11.75390625" style="439" customWidth="1"/>
    <col min="9224" max="9224" width="10.125" style="439" bestFit="1" customWidth="1"/>
    <col min="9225" max="9225" width="10.625" style="439" bestFit="1" customWidth="1"/>
    <col min="9226" max="9472" width="9.125" style="439" customWidth="1"/>
    <col min="9473" max="9473" width="5.75390625" style="439" customWidth="1"/>
    <col min="9474" max="9474" width="10.75390625" style="439" customWidth="1"/>
    <col min="9475" max="9475" width="35.75390625" style="439" customWidth="1"/>
    <col min="9476" max="9476" width="5.75390625" style="439" customWidth="1"/>
    <col min="9477" max="9478" width="9.75390625" style="439" customWidth="1"/>
    <col min="9479" max="9479" width="11.75390625" style="439" customWidth="1"/>
    <col min="9480" max="9480" width="10.125" style="439" bestFit="1" customWidth="1"/>
    <col min="9481" max="9481" width="10.625" style="439" bestFit="1" customWidth="1"/>
    <col min="9482" max="9728" width="9.125" style="439" customWidth="1"/>
    <col min="9729" max="9729" width="5.75390625" style="439" customWidth="1"/>
    <col min="9730" max="9730" width="10.75390625" style="439" customWidth="1"/>
    <col min="9731" max="9731" width="35.75390625" style="439" customWidth="1"/>
    <col min="9732" max="9732" width="5.75390625" style="439" customWidth="1"/>
    <col min="9733" max="9734" width="9.75390625" style="439" customWidth="1"/>
    <col min="9735" max="9735" width="11.75390625" style="439" customWidth="1"/>
    <col min="9736" max="9736" width="10.125" style="439" bestFit="1" customWidth="1"/>
    <col min="9737" max="9737" width="10.625" style="439" bestFit="1" customWidth="1"/>
    <col min="9738" max="9984" width="9.125" style="439" customWidth="1"/>
    <col min="9985" max="9985" width="5.75390625" style="439" customWidth="1"/>
    <col min="9986" max="9986" width="10.75390625" style="439" customWidth="1"/>
    <col min="9987" max="9987" width="35.75390625" style="439" customWidth="1"/>
    <col min="9988" max="9988" width="5.75390625" style="439" customWidth="1"/>
    <col min="9989" max="9990" width="9.75390625" style="439" customWidth="1"/>
    <col min="9991" max="9991" width="11.75390625" style="439" customWidth="1"/>
    <col min="9992" max="9992" width="10.125" style="439" bestFit="1" customWidth="1"/>
    <col min="9993" max="9993" width="10.625" style="439" bestFit="1" customWidth="1"/>
    <col min="9994" max="10240" width="9.125" style="439" customWidth="1"/>
    <col min="10241" max="10241" width="5.75390625" style="439" customWidth="1"/>
    <col min="10242" max="10242" width="10.75390625" style="439" customWidth="1"/>
    <col min="10243" max="10243" width="35.75390625" style="439" customWidth="1"/>
    <col min="10244" max="10244" width="5.75390625" style="439" customWidth="1"/>
    <col min="10245" max="10246" width="9.75390625" style="439" customWidth="1"/>
    <col min="10247" max="10247" width="11.75390625" style="439" customWidth="1"/>
    <col min="10248" max="10248" width="10.125" style="439" bestFit="1" customWidth="1"/>
    <col min="10249" max="10249" width="10.625" style="439" bestFit="1" customWidth="1"/>
    <col min="10250" max="10496" width="9.125" style="439" customWidth="1"/>
    <col min="10497" max="10497" width="5.75390625" style="439" customWidth="1"/>
    <col min="10498" max="10498" width="10.75390625" style="439" customWidth="1"/>
    <col min="10499" max="10499" width="35.75390625" style="439" customWidth="1"/>
    <col min="10500" max="10500" width="5.75390625" style="439" customWidth="1"/>
    <col min="10501" max="10502" width="9.75390625" style="439" customWidth="1"/>
    <col min="10503" max="10503" width="11.75390625" style="439" customWidth="1"/>
    <col min="10504" max="10504" width="10.125" style="439" bestFit="1" customWidth="1"/>
    <col min="10505" max="10505" width="10.625" style="439" bestFit="1" customWidth="1"/>
    <col min="10506" max="10752" width="9.125" style="439" customWidth="1"/>
    <col min="10753" max="10753" width="5.75390625" style="439" customWidth="1"/>
    <col min="10754" max="10754" width="10.75390625" style="439" customWidth="1"/>
    <col min="10755" max="10755" width="35.75390625" style="439" customWidth="1"/>
    <col min="10756" max="10756" width="5.75390625" style="439" customWidth="1"/>
    <col min="10757" max="10758" width="9.75390625" style="439" customWidth="1"/>
    <col min="10759" max="10759" width="11.75390625" style="439" customWidth="1"/>
    <col min="10760" max="10760" width="10.125" style="439" bestFit="1" customWidth="1"/>
    <col min="10761" max="10761" width="10.625" style="439" bestFit="1" customWidth="1"/>
    <col min="10762" max="11008" width="9.125" style="439" customWidth="1"/>
    <col min="11009" max="11009" width="5.75390625" style="439" customWidth="1"/>
    <col min="11010" max="11010" width="10.75390625" style="439" customWidth="1"/>
    <col min="11011" max="11011" width="35.75390625" style="439" customWidth="1"/>
    <col min="11012" max="11012" width="5.75390625" style="439" customWidth="1"/>
    <col min="11013" max="11014" width="9.75390625" style="439" customWidth="1"/>
    <col min="11015" max="11015" width="11.75390625" style="439" customWidth="1"/>
    <col min="11016" max="11016" width="10.125" style="439" bestFit="1" customWidth="1"/>
    <col min="11017" max="11017" width="10.625" style="439" bestFit="1" customWidth="1"/>
    <col min="11018" max="11264" width="9.125" style="439" customWidth="1"/>
    <col min="11265" max="11265" width="5.75390625" style="439" customWidth="1"/>
    <col min="11266" max="11266" width="10.75390625" style="439" customWidth="1"/>
    <col min="11267" max="11267" width="35.75390625" style="439" customWidth="1"/>
    <col min="11268" max="11268" width="5.75390625" style="439" customWidth="1"/>
    <col min="11269" max="11270" width="9.75390625" style="439" customWidth="1"/>
    <col min="11271" max="11271" width="11.75390625" style="439" customWidth="1"/>
    <col min="11272" max="11272" width="10.125" style="439" bestFit="1" customWidth="1"/>
    <col min="11273" max="11273" width="10.625" style="439" bestFit="1" customWidth="1"/>
    <col min="11274" max="11520" width="9.125" style="439" customWidth="1"/>
    <col min="11521" max="11521" width="5.75390625" style="439" customWidth="1"/>
    <col min="11522" max="11522" width="10.75390625" style="439" customWidth="1"/>
    <col min="11523" max="11523" width="35.75390625" style="439" customWidth="1"/>
    <col min="11524" max="11524" width="5.75390625" style="439" customWidth="1"/>
    <col min="11525" max="11526" width="9.75390625" style="439" customWidth="1"/>
    <col min="11527" max="11527" width="11.75390625" style="439" customWidth="1"/>
    <col min="11528" max="11528" width="10.125" style="439" bestFit="1" customWidth="1"/>
    <col min="11529" max="11529" width="10.625" style="439" bestFit="1" customWidth="1"/>
    <col min="11530" max="11776" width="9.125" style="439" customWidth="1"/>
    <col min="11777" max="11777" width="5.75390625" style="439" customWidth="1"/>
    <col min="11778" max="11778" width="10.75390625" style="439" customWidth="1"/>
    <col min="11779" max="11779" width="35.75390625" style="439" customWidth="1"/>
    <col min="11780" max="11780" width="5.75390625" style="439" customWidth="1"/>
    <col min="11781" max="11782" width="9.75390625" style="439" customWidth="1"/>
    <col min="11783" max="11783" width="11.75390625" style="439" customWidth="1"/>
    <col min="11784" max="11784" width="10.125" style="439" bestFit="1" customWidth="1"/>
    <col min="11785" max="11785" width="10.625" style="439" bestFit="1" customWidth="1"/>
    <col min="11786" max="12032" width="9.125" style="439" customWidth="1"/>
    <col min="12033" max="12033" width="5.75390625" style="439" customWidth="1"/>
    <col min="12034" max="12034" width="10.75390625" style="439" customWidth="1"/>
    <col min="12035" max="12035" width="35.75390625" style="439" customWidth="1"/>
    <col min="12036" max="12036" width="5.75390625" style="439" customWidth="1"/>
    <col min="12037" max="12038" width="9.75390625" style="439" customWidth="1"/>
    <col min="12039" max="12039" width="11.75390625" style="439" customWidth="1"/>
    <col min="12040" max="12040" width="10.125" style="439" bestFit="1" customWidth="1"/>
    <col min="12041" max="12041" width="10.625" style="439" bestFit="1" customWidth="1"/>
    <col min="12042" max="12288" width="9.125" style="439" customWidth="1"/>
    <col min="12289" max="12289" width="5.75390625" style="439" customWidth="1"/>
    <col min="12290" max="12290" width="10.75390625" style="439" customWidth="1"/>
    <col min="12291" max="12291" width="35.75390625" style="439" customWidth="1"/>
    <col min="12292" max="12292" width="5.75390625" style="439" customWidth="1"/>
    <col min="12293" max="12294" width="9.75390625" style="439" customWidth="1"/>
    <col min="12295" max="12295" width="11.75390625" style="439" customWidth="1"/>
    <col min="12296" max="12296" width="10.125" style="439" bestFit="1" customWidth="1"/>
    <col min="12297" max="12297" width="10.625" style="439" bestFit="1" customWidth="1"/>
    <col min="12298" max="12544" width="9.125" style="439" customWidth="1"/>
    <col min="12545" max="12545" width="5.75390625" style="439" customWidth="1"/>
    <col min="12546" max="12546" width="10.75390625" style="439" customWidth="1"/>
    <col min="12547" max="12547" width="35.75390625" style="439" customWidth="1"/>
    <col min="12548" max="12548" width="5.75390625" style="439" customWidth="1"/>
    <col min="12549" max="12550" width="9.75390625" style="439" customWidth="1"/>
    <col min="12551" max="12551" width="11.75390625" style="439" customWidth="1"/>
    <col min="12552" max="12552" width="10.125" style="439" bestFit="1" customWidth="1"/>
    <col min="12553" max="12553" width="10.625" style="439" bestFit="1" customWidth="1"/>
    <col min="12554" max="12800" width="9.125" style="439" customWidth="1"/>
    <col min="12801" max="12801" width="5.75390625" style="439" customWidth="1"/>
    <col min="12802" max="12802" width="10.75390625" style="439" customWidth="1"/>
    <col min="12803" max="12803" width="35.75390625" style="439" customWidth="1"/>
    <col min="12804" max="12804" width="5.75390625" style="439" customWidth="1"/>
    <col min="12805" max="12806" width="9.75390625" style="439" customWidth="1"/>
    <col min="12807" max="12807" width="11.75390625" style="439" customWidth="1"/>
    <col min="12808" max="12808" width="10.125" style="439" bestFit="1" customWidth="1"/>
    <col min="12809" max="12809" width="10.625" style="439" bestFit="1" customWidth="1"/>
    <col min="12810" max="13056" width="9.125" style="439" customWidth="1"/>
    <col min="13057" max="13057" width="5.75390625" style="439" customWidth="1"/>
    <col min="13058" max="13058" width="10.75390625" style="439" customWidth="1"/>
    <col min="13059" max="13059" width="35.75390625" style="439" customWidth="1"/>
    <col min="13060" max="13060" width="5.75390625" style="439" customWidth="1"/>
    <col min="13061" max="13062" width="9.75390625" style="439" customWidth="1"/>
    <col min="13063" max="13063" width="11.75390625" style="439" customWidth="1"/>
    <col min="13064" max="13064" width="10.125" style="439" bestFit="1" customWidth="1"/>
    <col min="13065" max="13065" width="10.625" style="439" bestFit="1" customWidth="1"/>
    <col min="13066" max="13312" width="9.125" style="439" customWidth="1"/>
    <col min="13313" max="13313" width="5.75390625" style="439" customWidth="1"/>
    <col min="13314" max="13314" width="10.75390625" style="439" customWidth="1"/>
    <col min="13315" max="13315" width="35.75390625" style="439" customWidth="1"/>
    <col min="13316" max="13316" width="5.75390625" style="439" customWidth="1"/>
    <col min="13317" max="13318" width="9.75390625" style="439" customWidth="1"/>
    <col min="13319" max="13319" width="11.75390625" style="439" customWidth="1"/>
    <col min="13320" max="13320" width="10.125" style="439" bestFit="1" customWidth="1"/>
    <col min="13321" max="13321" width="10.625" style="439" bestFit="1" customWidth="1"/>
    <col min="13322" max="13568" width="9.125" style="439" customWidth="1"/>
    <col min="13569" max="13569" width="5.75390625" style="439" customWidth="1"/>
    <col min="13570" max="13570" width="10.75390625" style="439" customWidth="1"/>
    <col min="13571" max="13571" width="35.75390625" style="439" customWidth="1"/>
    <col min="13572" max="13572" width="5.75390625" style="439" customWidth="1"/>
    <col min="13573" max="13574" width="9.75390625" style="439" customWidth="1"/>
    <col min="13575" max="13575" width="11.75390625" style="439" customWidth="1"/>
    <col min="13576" max="13576" width="10.125" style="439" bestFit="1" customWidth="1"/>
    <col min="13577" max="13577" width="10.625" style="439" bestFit="1" customWidth="1"/>
    <col min="13578" max="13824" width="9.125" style="439" customWidth="1"/>
    <col min="13825" max="13825" width="5.75390625" style="439" customWidth="1"/>
    <col min="13826" max="13826" width="10.75390625" style="439" customWidth="1"/>
    <col min="13827" max="13827" width="35.75390625" style="439" customWidth="1"/>
    <col min="13828" max="13828" width="5.75390625" style="439" customWidth="1"/>
    <col min="13829" max="13830" width="9.75390625" style="439" customWidth="1"/>
    <col min="13831" max="13831" width="11.75390625" style="439" customWidth="1"/>
    <col min="13832" max="13832" width="10.125" style="439" bestFit="1" customWidth="1"/>
    <col min="13833" max="13833" width="10.625" style="439" bestFit="1" customWidth="1"/>
    <col min="13834" max="14080" width="9.125" style="439" customWidth="1"/>
    <col min="14081" max="14081" width="5.75390625" style="439" customWidth="1"/>
    <col min="14082" max="14082" width="10.75390625" style="439" customWidth="1"/>
    <col min="14083" max="14083" width="35.75390625" style="439" customWidth="1"/>
    <col min="14084" max="14084" width="5.75390625" style="439" customWidth="1"/>
    <col min="14085" max="14086" width="9.75390625" style="439" customWidth="1"/>
    <col min="14087" max="14087" width="11.75390625" style="439" customWidth="1"/>
    <col min="14088" max="14088" width="10.125" style="439" bestFit="1" customWidth="1"/>
    <col min="14089" max="14089" width="10.625" style="439" bestFit="1" customWidth="1"/>
    <col min="14090" max="14336" width="9.125" style="439" customWidth="1"/>
    <col min="14337" max="14337" width="5.75390625" style="439" customWidth="1"/>
    <col min="14338" max="14338" width="10.75390625" style="439" customWidth="1"/>
    <col min="14339" max="14339" width="35.75390625" style="439" customWidth="1"/>
    <col min="14340" max="14340" width="5.75390625" style="439" customWidth="1"/>
    <col min="14341" max="14342" width="9.75390625" style="439" customWidth="1"/>
    <col min="14343" max="14343" width="11.75390625" style="439" customWidth="1"/>
    <col min="14344" max="14344" width="10.125" style="439" bestFit="1" customWidth="1"/>
    <col min="14345" max="14345" width="10.625" style="439" bestFit="1" customWidth="1"/>
    <col min="14346" max="14592" width="9.125" style="439" customWidth="1"/>
    <col min="14593" max="14593" width="5.75390625" style="439" customWidth="1"/>
    <col min="14594" max="14594" width="10.75390625" style="439" customWidth="1"/>
    <col min="14595" max="14595" width="35.75390625" style="439" customWidth="1"/>
    <col min="14596" max="14596" width="5.75390625" style="439" customWidth="1"/>
    <col min="14597" max="14598" width="9.75390625" style="439" customWidth="1"/>
    <col min="14599" max="14599" width="11.75390625" style="439" customWidth="1"/>
    <col min="14600" max="14600" width="10.125" style="439" bestFit="1" customWidth="1"/>
    <col min="14601" max="14601" width="10.625" style="439" bestFit="1" customWidth="1"/>
    <col min="14602" max="14848" width="9.125" style="439" customWidth="1"/>
    <col min="14849" max="14849" width="5.75390625" style="439" customWidth="1"/>
    <col min="14850" max="14850" width="10.75390625" style="439" customWidth="1"/>
    <col min="14851" max="14851" width="35.75390625" style="439" customWidth="1"/>
    <col min="14852" max="14852" width="5.75390625" style="439" customWidth="1"/>
    <col min="14853" max="14854" width="9.75390625" style="439" customWidth="1"/>
    <col min="14855" max="14855" width="11.75390625" style="439" customWidth="1"/>
    <col min="14856" max="14856" width="10.125" style="439" bestFit="1" customWidth="1"/>
    <col min="14857" max="14857" width="10.625" style="439" bestFit="1" customWidth="1"/>
    <col min="14858" max="15104" width="9.125" style="439" customWidth="1"/>
    <col min="15105" max="15105" width="5.75390625" style="439" customWidth="1"/>
    <col min="15106" max="15106" width="10.75390625" style="439" customWidth="1"/>
    <col min="15107" max="15107" width="35.75390625" style="439" customWidth="1"/>
    <col min="15108" max="15108" width="5.75390625" style="439" customWidth="1"/>
    <col min="15109" max="15110" width="9.75390625" style="439" customWidth="1"/>
    <col min="15111" max="15111" width="11.75390625" style="439" customWidth="1"/>
    <col min="15112" max="15112" width="10.125" style="439" bestFit="1" customWidth="1"/>
    <col min="15113" max="15113" width="10.625" style="439" bestFit="1" customWidth="1"/>
    <col min="15114" max="15360" width="9.125" style="439" customWidth="1"/>
    <col min="15361" max="15361" width="5.75390625" style="439" customWidth="1"/>
    <col min="15362" max="15362" width="10.75390625" style="439" customWidth="1"/>
    <col min="15363" max="15363" width="35.75390625" style="439" customWidth="1"/>
    <col min="15364" max="15364" width="5.75390625" style="439" customWidth="1"/>
    <col min="15365" max="15366" width="9.75390625" style="439" customWidth="1"/>
    <col min="15367" max="15367" width="11.75390625" style="439" customWidth="1"/>
    <col min="15368" max="15368" width="10.125" style="439" bestFit="1" customWidth="1"/>
    <col min="15369" max="15369" width="10.625" style="439" bestFit="1" customWidth="1"/>
    <col min="15370" max="15616" width="9.125" style="439" customWidth="1"/>
    <col min="15617" max="15617" width="5.75390625" style="439" customWidth="1"/>
    <col min="15618" max="15618" width="10.75390625" style="439" customWidth="1"/>
    <col min="15619" max="15619" width="35.75390625" style="439" customWidth="1"/>
    <col min="15620" max="15620" width="5.75390625" style="439" customWidth="1"/>
    <col min="15621" max="15622" width="9.75390625" style="439" customWidth="1"/>
    <col min="15623" max="15623" width="11.75390625" style="439" customWidth="1"/>
    <col min="15624" max="15624" width="10.125" style="439" bestFit="1" customWidth="1"/>
    <col min="15625" max="15625" width="10.625" style="439" bestFit="1" customWidth="1"/>
    <col min="15626" max="15872" width="9.125" style="439" customWidth="1"/>
    <col min="15873" max="15873" width="5.75390625" style="439" customWidth="1"/>
    <col min="15874" max="15874" width="10.75390625" style="439" customWidth="1"/>
    <col min="15875" max="15875" width="35.75390625" style="439" customWidth="1"/>
    <col min="15876" max="15876" width="5.75390625" style="439" customWidth="1"/>
    <col min="15877" max="15878" width="9.75390625" style="439" customWidth="1"/>
    <col min="15879" max="15879" width="11.75390625" style="439" customWidth="1"/>
    <col min="15880" max="15880" width="10.125" style="439" bestFit="1" customWidth="1"/>
    <col min="15881" max="15881" width="10.625" style="439" bestFit="1" customWidth="1"/>
    <col min="15882" max="16128" width="9.125" style="439" customWidth="1"/>
    <col min="16129" max="16129" width="5.75390625" style="439" customWidth="1"/>
    <col min="16130" max="16130" width="10.75390625" style="439" customWidth="1"/>
    <col min="16131" max="16131" width="35.75390625" style="439" customWidth="1"/>
    <col min="16132" max="16132" width="5.75390625" style="439" customWidth="1"/>
    <col min="16133" max="16134" width="9.75390625" style="439" customWidth="1"/>
    <col min="16135" max="16135" width="11.75390625" style="439" customWidth="1"/>
    <col min="16136" max="16136" width="10.125" style="439" bestFit="1" customWidth="1"/>
    <col min="16137" max="16137" width="10.625" style="439" bestFit="1" customWidth="1"/>
    <col min="16138" max="16384" width="9.125" style="439" customWidth="1"/>
  </cols>
  <sheetData>
    <row r="2" spans="1:7" ht="21" customHeight="1">
      <c r="A2" s="646" t="s">
        <v>1094</v>
      </c>
      <c r="B2" s="646"/>
      <c r="C2" s="646"/>
      <c r="D2" s="646"/>
      <c r="E2" s="646"/>
      <c r="F2" s="646"/>
      <c r="G2" s="646"/>
    </row>
    <row r="3" spans="1:7" ht="50.25" customHeight="1">
      <c r="A3" s="585" t="s">
        <v>1092</v>
      </c>
      <c r="B3" s="574"/>
      <c r="C3" s="574"/>
      <c r="D3" s="574"/>
      <c r="E3" s="574"/>
      <c r="F3" s="574"/>
      <c r="G3" s="574"/>
    </row>
    <row r="4" spans="1:7" ht="31.5" customHeight="1">
      <c r="A4" s="647" t="s">
        <v>1074</v>
      </c>
      <c r="B4" s="647"/>
      <c r="C4" s="647"/>
      <c r="D4" s="647"/>
      <c r="E4" s="647"/>
      <c r="F4" s="647"/>
      <c r="G4" s="647"/>
    </row>
    <row r="5" spans="1:7" ht="30" customHeight="1">
      <c r="A5" s="662" t="s">
        <v>1105</v>
      </c>
      <c r="B5" s="663"/>
      <c r="C5" s="663"/>
      <c r="D5" s="663"/>
      <c r="E5" s="663"/>
      <c r="F5" s="663"/>
      <c r="G5" s="663"/>
    </row>
    <row r="6" spans="1:7" ht="25.5">
      <c r="A6" s="449" t="s">
        <v>16</v>
      </c>
      <c r="B6" s="449" t="s">
        <v>852</v>
      </c>
      <c r="C6" s="449" t="s">
        <v>853</v>
      </c>
      <c r="D6" s="449" t="s">
        <v>854</v>
      </c>
      <c r="E6" s="449" t="s">
        <v>855</v>
      </c>
      <c r="F6" s="449" t="s">
        <v>856</v>
      </c>
      <c r="G6" s="449" t="s">
        <v>857</v>
      </c>
    </row>
    <row r="7" spans="1:7" ht="12.75">
      <c r="A7" s="449">
        <v>1</v>
      </c>
      <c r="B7" s="449">
        <v>2</v>
      </c>
      <c r="C7" s="449">
        <v>3</v>
      </c>
      <c r="D7" s="449">
        <v>4</v>
      </c>
      <c r="E7" s="449">
        <v>5</v>
      </c>
      <c r="F7" s="449">
        <v>6</v>
      </c>
      <c r="G7" s="449">
        <v>7</v>
      </c>
    </row>
    <row r="8" spans="1:8" ht="15" customHeight="1">
      <c r="A8" s="452" t="s">
        <v>859</v>
      </c>
      <c r="B8" s="487"/>
      <c r="C8" s="664" t="s">
        <v>927</v>
      </c>
      <c r="D8" s="649"/>
      <c r="E8" s="649"/>
      <c r="F8" s="649"/>
      <c r="G8" s="488">
        <f>SUM(G9:G16)</f>
        <v>0</v>
      </c>
      <c r="H8" s="441"/>
    </row>
    <row r="9" spans="1:8" ht="39.95" customHeight="1">
      <c r="A9" s="482" t="s">
        <v>154</v>
      </c>
      <c r="B9" s="453" t="s">
        <v>546</v>
      </c>
      <c r="C9" s="455" t="s">
        <v>928</v>
      </c>
      <c r="D9" s="453" t="s">
        <v>112</v>
      </c>
      <c r="E9" s="457">
        <v>0.38</v>
      </c>
      <c r="F9" s="458">
        <v>0</v>
      </c>
      <c r="G9" s="480">
        <f>ROUND(E9*F9,2)</f>
        <v>0</v>
      </c>
      <c r="H9" s="441"/>
    </row>
    <row r="10" spans="1:8" ht="54.95" customHeight="1">
      <c r="A10" s="482" t="s">
        <v>113</v>
      </c>
      <c r="B10" s="489" t="s">
        <v>935</v>
      </c>
      <c r="C10" s="490" t="s">
        <v>976</v>
      </c>
      <c r="D10" s="476" t="s">
        <v>874</v>
      </c>
      <c r="E10" s="457">
        <v>774.9</v>
      </c>
      <c r="F10" s="458">
        <v>0</v>
      </c>
      <c r="G10" s="480">
        <f aca="true" t="shared" si="0" ref="G10:G28">ROUND(E10*F10,2)</f>
        <v>0</v>
      </c>
      <c r="H10" s="441"/>
    </row>
    <row r="11" spans="1:8" ht="69.95" customHeight="1">
      <c r="A11" s="482" t="s">
        <v>156</v>
      </c>
      <c r="B11" s="489" t="s">
        <v>937</v>
      </c>
      <c r="C11" s="490" t="s">
        <v>938</v>
      </c>
      <c r="D11" s="476" t="s">
        <v>871</v>
      </c>
      <c r="E11" s="457">
        <v>1214</v>
      </c>
      <c r="F11" s="458">
        <v>0</v>
      </c>
      <c r="G11" s="480">
        <f t="shared" si="0"/>
        <v>0</v>
      </c>
      <c r="H11" s="441"/>
    </row>
    <row r="12" spans="1:8" ht="39.95" customHeight="1">
      <c r="A12" s="482" t="s">
        <v>157</v>
      </c>
      <c r="B12" s="489" t="s">
        <v>943</v>
      </c>
      <c r="C12" s="490" t="s">
        <v>977</v>
      </c>
      <c r="D12" s="476" t="s">
        <v>945</v>
      </c>
      <c r="E12" s="457">
        <v>300</v>
      </c>
      <c r="F12" s="458">
        <v>0</v>
      </c>
      <c r="G12" s="480">
        <f t="shared" si="0"/>
        <v>0</v>
      </c>
      <c r="H12" s="441"/>
    </row>
    <row r="13" spans="1:8" ht="39.95" customHeight="1">
      <c r="A13" s="482" t="s">
        <v>158</v>
      </c>
      <c r="B13" s="489" t="s">
        <v>978</v>
      </c>
      <c r="C13" s="490" t="s">
        <v>979</v>
      </c>
      <c r="D13" s="476" t="s">
        <v>871</v>
      </c>
      <c r="E13" s="457">
        <v>10</v>
      </c>
      <c r="F13" s="458">
        <v>0</v>
      </c>
      <c r="G13" s="480">
        <f t="shared" si="0"/>
        <v>0</v>
      </c>
      <c r="H13" s="441"/>
    </row>
    <row r="14" spans="1:8" ht="39.95" customHeight="1">
      <c r="A14" s="482" t="s">
        <v>265</v>
      </c>
      <c r="B14" s="489" t="s">
        <v>571</v>
      </c>
      <c r="C14" s="490" t="s">
        <v>980</v>
      </c>
      <c r="D14" s="476" t="s">
        <v>874</v>
      </c>
      <c r="E14" s="457">
        <v>62.19</v>
      </c>
      <c r="F14" s="458">
        <v>0</v>
      </c>
      <c r="G14" s="480">
        <f t="shared" si="0"/>
        <v>0</v>
      </c>
      <c r="H14" s="441"/>
    </row>
    <row r="15" spans="1:8" ht="39.95" customHeight="1">
      <c r="A15" s="476" t="s">
        <v>269</v>
      </c>
      <c r="B15" s="489" t="s">
        <v>939</v>
      </c>
      <c r="C15" s="490" t="s">
        <v>981</v>
      </c>
      <c r="D15" s="476" t="s">
        <v>874</v>
      </c>
      <c r="E15" s="457">
        <v>655.4</v>
      </c>
      <c r="F15" s="458">
        <v>0</v>
      </c>
      <c r="G15" s="480">
        <f t="shared" si="0"/>
        <v>0</v>
      </c>
      <c r="H15" s="441"/>
    </row>
    <row r="16" spans="1:8" ht="30" customHeight="1">
      <c r="A16" s="476" t="s">
        <v>865</v>
      </c>
      <c r="B16" s="453" t="s">
        <v>941</v>
      </c>
      <c r="C16" s="455" t="s">
        <v>982</v>
      </c>
      <c r="D16" s="476" t="s">
        <v>874</v>
      </c>
      <c r="E16" s="457">
        <v>655.4</v>
      </c>
      <c r="F16" s="458">
        <v>0</v>
      </c>
      <c r="G16" s="480">
        <f t="shared" si="0"/>
        <v>0</v>
      </c>
      <c r="H16" s="441"/>
    </row>
    <row r="17" spans="1:8" ht="15" customHeight="1">
      <c r="A17" s="452" t="s">
        <v>888</v>
      </c>
      <c r="B17" s="491"/>
      <c r="C17" s="664" t="s">
        <v>983</v>
      </c>
      <c r="D17" s="649"/>
      <c r="E17" s="649"/>
      <c r="F17" s="649"/>
      <c r="G17" s="461">
        <f>SUM(G18:G29)</f>
        <v>0</v>
      </c>
      <c r="H17" s="441"/>
    </row>
    <row r="18" spans="1:8" ht="39.95" customHeight="1">
      <c r="A18" s="476" t="s">
        <v>162</v>
      </c>
      <c r="B18" s="489" t="s">
        <v>606</v>
      </c>
      <c r="C18" s="455" t="s">
        <v>950</v>
      </c>
      <c r="D18" s="476" t="s">
        <v>0</v>
      </c>
      <c r="E18" s="457">
        <v>8</v>
      </c>
      <c r="F18" s="458">
        <v>0</v>
      </c>
      <c r="G18" s="480">
        <f t="shared" si="0"/>
        <v>0</v>
      </c>
      <c r="H18" s="441"/>
    </row>
    <row r="19" spans="1:8" ht="54" customHeight="1">
      <c r="A19" s="476" t="s">
        <v>473</v>
      </c>
      <c r="B19" s="489" t="s">
        <v>99</v>
      </c>
      <c r="C19" s="490" t="s">
        <v>1064</v>
      </c>
      <c r="D19" s="476" t="s">
        <v>953</v>
      </c>
      <c r="E19" s="457">
        <v>8</v>
      </c>
      <c r="F19" s="458">
        <v>0</v>
      </c>
      <c r="G19" s="480">
        <f t="shared" si="0"/>
        <v>0</v>
      </c>
      <c r="H19" s="441"/>
    </row>
    <row r="20" spans="1:8" ht="39.95" customHeight="1">
      <c r="A20" s="476" t="s">
        <v>475</v>
      </c>
      <c r="B20" s="489" t="s">
        <v>984</v>
      </c>
      <c r="C20" s="490" t="s">
        <v>985</v>
      </c>
      <c r="D20" s="476" t="s">
        <v>19</v>
      </c>
      <c r="E20" s="457">
        <v>358.5</v>
      </c>
      <c r="F20" s="458">
        <v>0</v>
      </c>
      <c r="G20" s="480">
        <f t="shared" si="0"/>
        <v>0</v>
      </c>
      <c r="H20" s="441"/>
    </row>
    <row r="21" spans="1:8" ht="39.95" customHeight="1">
      <c r="A21" s="476" t="s">
        <v>477</v>
      </c>
      <c r="B21" s="489" t="s">
        <v>986</v>
      </c>
      <c r="C21" s="490" t="s">
        <v>987</v>
      </c>
      <c r="D21" s="476" t="s">
        <v>19</v>
      </c>
      <c r="E21" s="457">
        <v>26</v>
      </c>
      <c r="F21" s="458">
        <v>0</v>
      </c>
      <c r="G21" s="480">
        <f t="shared" si="0"/>
        <v>0</v>
      </c>
      <c r="H21" s="441"/>
    </row>
    <row r="22" spans="1:8" ht="30" customHeight="1">
      <c r="A22" s="476" t="s">
        <v>479</v>
      </c>
      <c r="B22" s="489" t="s">
        <v>988</v>
      </c>
      <c r="C22" s="490" t="s">
        <v>989</v>
      </c>
      <c r="D22" s="476" t="s">
        <v>0</v>
      </c>
      <c r="E22" s="457">
        <v>2</v>
      </c>
      <c r="F22" s="458">
        <v>0</v>
      </c>
      <c r="G22" s="480">
        <f t="shared" si="0"/>
        <v>0</v>
      </c>
      <c r="H22" s="441"/>
    </row>
    <row r="23" spans="1:8" ht="30" customHeight="1">
      <c r="A23" s="476" t="s">
        <v>957</v>
      </c>
      <c r="B23" s="489" t="s">
        <v>990</v>
      </c>
      <c r="C23" s="492" t="s">
        <v>991</v>
      </c>
      <c r="D23" s="489" t="s">
        <v>0</v>
      </c>
      <c r="E23" s="457">
        <v>6</v>
      </c>
      <c r="F23" s="458">
        <v>0</v>
      </c>
      <c r="G23" s="480">
        <f t="shared" si="0"/>
        <v>0</v>
      </c>
      <c r="H23" s="441"/>
    </row>
    <row r="24" spans="1:8" ht="30" customHeight="1">
      <c r="A24" s="476" t="s">
        <v>960</v>
      </c>
      <c r="B24" s="489" t="s">
        <v>990</v>
      </c>
      <c r="C24" s="492" t="s">
        <v>992</v>
      </c>
      <c r="D24" s="489" t="s">
        <v>0</v>
      </c>
      <c r="E24" s="457">
        <v>4</v>
      </c>
      <c r="F24" s="458">
        <v>0</v>
      </c>
      <c r="G24" s="480">
        <f t="shared" si="0"/>
        <v>0</v>
      </c>
      <c r="H24" s="441"/>
    </row>
    <row r="25" spans="1:8" ht="30" customHeight="1">
      <c r="A25" s="476" t="s">
        <v>963</v>
      </c>
      <c r="B25" s="489" t="s">
        <v>226</v>
      </c>
      <c r="C25" s="492" t="s">
        <v>967</v>
      </c>
      <c r="D25" s="489" t="s">
        <v>19</v>
      </c>
      <c r="E25" s="457">
        <v>20</v>
      </c>
      <c r="F25" s="458">
        <v>0</v>
      </c>
      <c r="G25" s="480">
        <f t="shared" si="0"/>
        <v>0</v>
      </c>
      <c r="H25" s="441"/>
    </row>
    <row r="26" spans="1:8" ht="50.1" customHeight="1">
      <c r="A26" s="476" t="s">
        <v>966</v>
      </c>
      <c r="B26" s="489" t="s">
        <v>964</v>
      </c>
      <c r="C26" s="492" t="s">
        <v>993</v>
      </c>
      <c r="D26" s="489" t="s">
        <v>0</v>
      </c>
      <c r="E26" s="457">
        <v>2</v>
      </c>
      <c r="F26" s="458">
        <v>0</v>
      </c>
      <c r="G26" s="480">
        <f t="shared" si="0"/>
        <v>0</v>
      </c>
      <c r="H26" s="441"/>
    </row>
    <row r="27" spans="1:8" ht="30" customHeight="1">
      <c r="A27" s="476" t="s">
        <v>968</v>
      </c>
      <c r="B27" s="489" t="s">
        <v>972</v>
      </c>
      <c r="C27" s="492" t="s">
        <v>104</v>
      </c>
      <c r="D27" s="489" t="s">
        <v>19</v>
      </c>
      <c r="E27" s="457">
        <v>345.5</v>
      </c>
      <c r="F27" s="458">
        <v>0</v>
      </c>
      <c r="G27" s="480">
        <f t="shared" si="0"/>
        <v>0</v>
      </c>
      <c r="H27" s="441"/>
    </row>
    <row r="28" spans="1:8" ht="30" customHeight="1">
      <c r="A28" s="476" t="s">
        <v>970</v>
      </c>
      <c r="B28" s="489" t="s">
        <v>994</v>
      </c>
      <c r="C28" s="492" t="s">
        <v>995</v>
      </c>
      <c r="D28" s="489" t="s">
        <v>19</v>
      </c>
      <c r="E28" s="457">
        <v>123</v>
      </c>
      <c r="F28" s="458">
        <v>0</v>
      </c>
      <c r="G28" s="480">
        <f t="shared" si="0"/>
        <v>0</v>
      </c>
      <c r="H28" s="441"/>
    </row>
    <row r="29" spans="1:8" ht="30" customHeight="1">
      <c r="A29" s="482" t="s">
        <v>1060</v>
      </c>
      <c r="B29" s="477" t="s">
        <v>929</v>
      </c>
      <c r="C29" s="478" t="s">
        <v>1063</v>
      </c>
      <c r="D29" s="476" t="s">
        <v>19</v>
      </c>
      <c r="E29" s="479">
        <v>722</v>
      </c>
      <c r="F29" s="458">
        <v>0</v>
      </c>
      <c r="G29" s="480">
        <f aca="true" t="shared" si="1" ref="G29">ROUND(F29*E29,2)</f>
        <v>0</v>
      </c>
      <c r="H29" s="441"/>
    </row>
    <row r="30" spans="1:8" ht="30" customHeight="1">
      <c r="A30" s="446"/>
      <c r="B30" s="446"/>
      <c r="C30" s="660" t="s">
        <v>1050</v>
      </c>
      <c r="D30" s="661"/>
      <c r="E30" s="661"/>
      <c r="F30" s="661"/>
      <c r="G30" s="458">
        <f>G17+G8</f>
        <v>0</v>
      </c>
      <c r="H30" s="441"/>
    </row>
    <row r="31" spans="1:8" ht="30" customHeight="1">
      <c r="A31" s="446"/>
      <c r="B31" s="446"/>
      <c r="C31" s="660" t="s">
        <v>1051</v>
      </c>
      <c r="D31" s="661"/>
      <c r="E31" s="661"/>
      <c r="F31" s="661"/>
      <c r="G31" s="458">
        <f>ROUND(0.23*G30,2)</f>
        <v>0</v>
      </c>
      <c r="H31" s="441"/>
    </row>
    <row r="32" spans="1:8" ht="30" customHeight="1">
      <c r="A32" s="446"/>
      <c r="B32" s="446"/>
      <c r="C32" s="660" t="s">
        <v>1052</v>
      </c>
      <c r="D32" s="661"/>
      <c r="E32" s="661"/>
      <c r="F32" s="661"/>
      <c r="G32" s="458">
        <f>G31+G30</f>
        <v>0</v>
      </c>
      <c r="H32" s="441"/>
    </row>
    <row r="33" spans="1:8" ht="30" customHeight="1">
      <c r="A33" s="473"/>
      <c r="B33" s="484"/>
      <c r="C33" s="485"/>
      <c r="D33" s="484"/>
      <c r="E33" s="486"/>
      <c r="F33" s="443"/>
      <c r="G33" s="474"/>
      <c r="H33" s="441"/>
    </row>
    <row r="34" spans="1:8" ht="30" customHeight="1">
      <c r="A34" s="473"/>
      <c r="B34" s="484"/>
      <c r="C34" s="485"/>
      <c r="D34" s="484"/>
      <c r="E34" s="486"/>
      <c r="F34" s="443"/>
      <c r="G34" s="474"/>
      <c r="H34" s="441"/>
    </row>
    <row r="35" spans="1:8" ht="30" customHeight="1">
      <c r="A35" s="473"/>
      <c r="B35" s="484"/>
      <c r="C35" s="485"/>
      <c r="D35" s="484"/>
      <c r="E35" s="486"/>
      <c r="F35" s="443"/>
      <c r="G35" s="474"/>
      <c r="H35" s="441"/>
    </row>
    <row r="36" spans="1:7" ht="15" customHeight="1">
      <c r="A36" s="446"/>
      <c r="B36" s="446"/>
      <c r="C36" s="446"/>
      <c r="D36" s="446"/>
      <c r="E36" s="446"/>
      <c r="F36" s="446"/>
      <c r="G36" s="445"/>
    </row>
    <row r="37" spans="5:6" ht="15" customHeight="1">
      <c r="E37" s="652" t="s">
        <v>1044</v>
      </c>
      <c r="F37" s="652"/>
    </row>
    <row r="38" ht="15" customHeight="1"/>
  </sheetData>
  <mergeCells count="10">
    <mergeCell ref="C31:F31"/>
    <mergeCell ref="C32:F32"/>
    <mergeCell ref="A2:G2"/>
    <mergeCell ref="A5:G5"/>
    <mergeCell ref="E37:F37"/>
    <mergeCell ref="A3:G3"/>
    <mergeCell ref="A4:G4"/>
    <mergeCell ref="C8:F8"/>
    <mergeCell ref="C17:F17"/>
    <mergeCell ref="C30:F30"/>
  </mergeCells>
  <printOptions/>
  <pageMargins left="0.9055118110236221" right="0.3937007874015748" top="0.5905511811023623" bottom="0.5905511811023623" header="0" footer="0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G33"/>
  <sheetViews>
    <sheetView zoomScale="140" zoomScaleNormal="140" workbookViewId="0" topLeftCell="A1">
      <selection activeCell="I17" sqref="I17"/>
    </sheetView>
  </sheetViews>
  <sheetFormatPr defaultColWidth="9.00390625" defaultRowHeight="12.75"/>
  <cols>
    <col min="1" max="1" width="5.75390625" style="439" customWidth="1"/>
    <col min="2" max="2" width="10.75390625" style="439" customWidth="1"/>
    <col min="3" max="3" width="35.75390625" style="439" customWidth="1"/>
    <col min="4" max="4" width="5.75390625" style="439" customWidth="1"/>
    <col min="5" max="6" width="9.75390625" style="439" customWidth="1"/>
    <col min="7" max="7" width="11.75390625" style="439" customWidth="1"/>
    <col min="8" max="8" width="10.125" style="439" bestFit="1" customWidth="1"/>
    <col min="9" max="9" width="10.625" style="439" bestFit="1" customWidth="1"/>
    <col min="10" max="256" width="9.125" style="439" customWidth="1"/>
    <col min="257" max="257" width="5.75390625" style="439" customWidth="1"/>
    <col min="258" max="258" width="10.75390625" style="439" customWidth="1"/>
    <col min="259" max="259" width="35.75390625" style="439" customWidth="1"/>
    <col min="260" max="260" width="5.75390625" style="439" customWidth="1"/>
    <col min="261" max="262" width="9.75390625" style="439" customWidth="1"/>
    <col min="263" max="263" width="11.75390625" style="439" customWidth="1"/>
    <col min="264" max="264" width="10.125" style="439" bestFit="1" customWidth="1"/>
    <col min="265" max="265" width="10.625" style="439" bestFit="1" customWidth="1"/>
    <col min="266" max="512" width="9.125" style="439" customWidth="1"/>
    <col min="513" max="513" width="5.75390625" style="439" customWidth="1"/>
    <col min="514" max="514" width="10.75390625" style="439" customWidth="1"/>
    <col min="515" max="515" width="35.75390625" style="439" customWidth="1"/>
    <col min="516" max="516" width="5.75390625" style="439" customWidth="1"/>
    <col min="517" max="518" width="9.75390625" style="439" customWidth="1"/>
    <col min="519" max="519" width="11.75390625" style="439" customWidth="1"/>
    <col min="520" max="520" width="10.125" style="439" bestFit="1" customWidth="1"/>
    <col min="521" max="521" width="10.625" style="439" bestFit="1" customWidth="1"/>
    <col min="522" max="768" width="9.125" style="439" customWidth="1"/>
    <col min="769" max="769" width="5.75390625" style="439" customWidth="1"/>
    <col min="770" max="770" width="10.75390625" style="439" customWidth="1"/>
    <col min="771" max="771" width="35.75390625" style="439" customWidth="1"/>
    <col min="772" max="772" width="5.75390625" style="439" customWidth="1"/>
    <col min="773" max="774" width="9.75390625" style="439" customWidth="1"/>
    <col min="775" max="775" width="11.75390625" style="439" customWidth="1"/>
    <col min="776" max="776" width="10.125" style="439" bestFit="1" customWidth="1"/>
    <col min="777" max="777" width="10.625" style="439" bestFit="1" customWidth="1"/>
    <col min="778" max="1024" width="9.125" style="439" customWidth="1"/>
    <col min="1025" max="1025" width="5.75390625" style="439" customWidth="1"/>
    <col min="1026" max="1026" width="10.75390625" style="439" customWidth="1"/>
    <col min="1027" max="1027" width="35.75390625" style="439" customWidth="1"/>
    <col min="1028" max="1028" width="5.75390625" style="439" customWidth="1"/>
    <col min="1029" max="1030" width="9.75390625" style="439" customWidth="1"/>
    <col min="1031" max="1031" width="11.75390625" style="439" customWidth="1"/>
    <col min="1032" max="1032" width="10.125" style="439" bestFit="1" customWidth="1"/>
    <col min="1033" max="1033" width="10.625" style="439" bestFit="1" customWidth="1"/>
    <col min="1034" max="1280" width="9.125" style="439" customWidth="1"/>
    <col min="1281" max="1281" width="5.75390625" style="439" customWidth="1"/>
    <col min="1282" max="1282" width="10.75390625" style="439" customWidth="1"/>
    <col min="1283" max="1283" width="35.75390625" style="439" customWidth="1"/>
    <col min="1284" max="1284" width="5.75390625" style="439" customWidth="1"/>
    <col min="1285" max="1286" width="9.75390625" style="439" customWidth="1"/>
    <col min="1287" max="1287" width="11.75390625" style="439" customWidth="1"/>
    <col min="1288" max="1288" width="10.125" style="439" bestFit="1" customWidth="1"/>
    <col min="1289" max="1289" width="10.625" style="439" bestFit="1" customWidth="1"/>
    <col min="1290" max="1536" width="9.125" style="439" customWidth="1"/>
    <col min="1537" max="1537" width="5.75390625" style="439" customWidth="1"/>
    <col min="1538" max="1538" width="10.75390625" style="439" customWidth="1"/>
    <col min="1539" max="1539" width="35.75390625" style="439" customWidth="1"/>
    <col min="1540" max="1540" width="5.75390625" style="439" customWidth="1"/>
    <col min="1541" max="1542" width="9.75390625" style="439" customWidth="1"/>
    <col min="1543" max="1543" width="11.75390625" style="439" customWidth="1"/>
    <col min="1544" max="1544" width="10.125" style="439" bestFit="1" customWidth="1"/>
    <col min="1545" max="1545" width="10.625" style="439" bestFit="1" customWidth="1"/>
    <col min="1546" max="1792" width="9.125" style="439" customWidth="1"/>
    <col min="1793" max="1793" width="5.75390625" style="439" customWidth="1"/>
    <col min="1794" max="1794" width="10.75390625" style="439" customWidth="1"/>
    <col min="1795" max="1795" width="35.75390625" style="439" customWidth="1"/>
    <col min="1796" max="1796" width="5.75390625" style="439" customWidth="1"/>
    <col min="1797" max="1798" width="9.75390625" style="439" customWidth="1"/>
    <col min="1799" max="1799" width="11.75390625" style="439" customWidth="1"/>
    <col min="1800" max="1800" width="10.125" style="439" bestFit="1" customWidth="1"/>
    <col min="1801" max="1801" width="10.625" style="439" bestFit="1" customWidth="1"/>
    <col min="1802" max="2048" width="9.125" style="439" customWidth="1"/>
    <col min="2049" max="2049" width="5.75390625" style="439" customWidth="1"/>
    <col min="2050" max="2050" width="10.75390625" style="439" customWidth="1"/>
    <col min="2051" max="2051" width="35.75390625" style="439" customWidth="1"/>
    <col min="2052" max="2052" width="5.75390625" style="439" customWidth="1"/>
    <col min="2053" max="2054" width="9.75390625" style="439" customWidth="1"/>
    <col min="2055" max="2055" width="11.75390625" style="439" customWidth="1"/>
    <col min="2056" max="2056" width="10.125" style="439" bestFit="1" customWidth="1"/>
    <col min="2057" max="2057" width="10.625" style="439" bestFit="1" customWidth="1"/>
    <col min="2058" max="2304" width="9.125" style="439" customWidth="1"/>
    <col min="2305" max="2305" width="5.75390625" style="439" customWidth="1"/>
    <col min="2306" max="2306" width="10.75390625" style="439" customWidth="1"/>
    <col min="2307" max="2307" width="35.75390625" style="439" customWidth="1"/>
    <col min="2308" max="2308" width="5.75390625" style="439" customWidth="1"/>
    <col min="2309" max="2310" width="9.75390625" style="439" customWidth="1"/>
    <col min="2311" max="2311" width="11.75390625" style="439" customWidth="1"/>
    <col min="2312" max="2312" width="10.125" style="439" bestFit="1" customWidth="1"/>
    <col min="2313" max="2313" width="10.625" style="439" bestFit="1" customWidth="1"/>
    <col min="2314" max="2560" width="9.125" style="439" customWidth="1"/>
    <col min="2561" max="2561" width="5.75390625" style="439" customWidth="1"/>
    <col min="2562" max="2562" width="10.75390625" style="439" customWidth="1"/>
    <col min="2563" max="2563" width="35.75390625" style="439" customWidth="1"/>
    <col min="2564" max="2564" width="5.75390625" style="439" customWidth="1"/>
    <col min="2565" max="2566" width="9.75390625" style="439" customWidth="1"/>
    <col min="2567" max="2567" width="11.75390625" style="439" customWidth="1"/>
    <col min="2568" max="2568" width="10.125" style="439" bestFit="1" customWidth="1"/>
    <col min="2569" max="2569" width="10.625" style="439" bestFit="1" customWidth="1"/>
    <col min="2570" max="2816" width="9.125" style="439" customWidth="1"/>
    <col min="2817" max="2817" width="5.75390625" style="439" customWidth="1"/>
    <col min="2818" max="2818" width="10.75390625" style="439" customWidth="1"/>
    <col min="2819" max="2819" width="35.75390625" style="439" customWidth="1"/>
    <col min="2820" max="2820" width="5.75390625" style="439" customWidth="1"/>
    <col min="2821" max="2822" width="9.75390625" style="439" customWidth="1"/>
    <col min="2823" max="2823" width="11.75390625" style="439" customWidth="1"/>
    <col min="2824" max="2824" width="10.125" style="439" bestFit="1" customWidth="1"/>
    <col min="2825" max="2825" width="10.625" style="439" bestFit="1" customWidth="1"/>
    <col min="2826" max="3072" width="9.125" style="439" customWidth="1"/>
    <col min="3073" max="3073" width="5.75390625" style="439" customWidth="1"/>
    <col min="3074" max="3074" width="10.75390625" style="439" customWidth="1"/>
    <col min="3075" max="3075" width="35.75390625" style="439" customWidth="1"/>
    <col min="3076" max="3076" width="5.75390625" style="439" customWidth="1"/>
    <col min="3077" max="3078" width="9.75390625" style="439" customWidth="1"/>
    <col min="3079" max="3079" width="11.75390625" style="439" customWidth="1"/>
    <col min="3080" max="3080" width="10.125" style="439" bestFit="1" customWidth="1"/>
    <col min="3081" max="3081" width="10.625" style="439" bestFit="1" customWidth="1"/>
    <col min="3082" max="3328" width="9.125" style="439" customWidth="1"/>
    <col min="3329" max="3329" width="5.75390625" style="439" customWidth="1"/>
    <col min="3330" max="3330" width="10.75390625" style="439" customWidth="1"/>
    <col min="3331" max="3331" width="35.75390625" style="439" customWidth="1"/>
    <col min="3332" max="3332" width="5.75390625" style="439" customWidth="1"/>
    <col min="3333" max="3334" width="9.75390625" style="439" customWidth="1"/>
    <col min="3335" max="3335" width="11.75390625" style="439" customWidth="1"/>
    <col min="3336" max="3336" width="10.125" style="439" bestFit="1" customWidth="1"/>
    <col min="3337" max="3337" width="10.625" style="439" bestFit="1" customWidth="1"/>
    <col min="3338" max="3584" width="9.125" style="439" customWidth="1"/>
    <col min="3585" max="3585" width="5.75390625" style="439" customWidth="1"/>
    <col min="3586" max="3586" width="10.75390625" style="439" customWidth="1"/>
    <col min="3587" max="3587" width="35.75390625" style="439" customWidth="1"/>
    <col min="3588" max="3588" width="5.75390625" style="439" customWidth="1"/>
    <col min="3589" max="3590" width="9.75390625" style="439" customWidth="1"/>
    <col min="3591" max="3591" width="11.75390625" style="439" customWidth="1"/>
    <col min="3592" max="3592" width="10.125" style="439" bestFit="1" customWidth="1"/>
    <col min="3593" max="3593" width="10.625" style="439" bestFit="1" customWidth="1"/>
    <col min="3594" max="3840" width="9.125" style="439" customWidth="1"/>
    <col min="3841" max="3841" width="5.75390625" style="439" customWidth="1"/>
    <col min="3842" max="3842" width="10.75390625" style="439" customWidth="1"/>
    <col min="3843" max="3843" width="35.75390625" style="439" customWidth="1"/>
    <col min="3844" max="3844" width="5.75390625" style="439" customWidth="1"/>
    <col min="3845" max="3846" width="9.75390625" style="439" customWidth="1"/>
    <col min="3847" max="3847" width="11.75390625" style="439" customWidth="1"/>
    <col min="3848" max="3848" width="10.125" style="439" bestFit="1" customWidth="1"/>
    <col min="3849" max="3849" width="10.625" style="439" bestFit="1" customWidth="1"/>
    <col min="3850" max="4096" width="9.125" style="439" customWidth="1"/>
    <col min="4097" max="4097" width="5.75390625" style="439" customWidth="1"/>
    <col min="4098" max="4098" width="10.75390625" style="439" customWidth="1"/>
    <col min="4099" max="4099" width="35.75390625" style="439" customWidth="1"/>
    <col min="4100" max="4100" width="5.75390625" style="439" customWidth="1"/>
    <col min="4101" max="4102" width="9.75390625" style="439" customWidth="1"/>
    <col min="4103" max="4103" width="11.75390625" style="439" customWidth="1"/>
    <col min="4104" max="4104" width="10.125" style="439" bestFit="1" customWidth="1"/>
    <col min="4105" max="4105" width="10.625" style="439" bestFit="1" customWidth="1"/>
    <col min="4106" max="4352" width="9.125" style="439" customWidth="1"/>
    <col min="4353" max="4353" width="5.75390625" style="439" customWidth="1"/>
    <col min="4354" max="4354" width="10.75390625" style="439" customWidth="1"/>
    <col min="4355" max="4355" width="35.75390625" style="439" customWidth="1"/>
    <col min="4356" max="4356" width="5.75390625" style="439" customWidth="1"/>
    <col min="4357" max="4358" width="9.75390625" style="439" customWidth="1"/>
    <col min="4359" max="4359" width="11.75390625" style="439" customWidth="1"/>
    <col min="4360" max="4360" width="10.125" style="439" bestFit="1" customWidth="1"/>
    <col min="4361" max="4361" width="10.625" style="439" bestFit="1" customWidth="1"/>
    <col min="4362" max="4608" width="9.125" style="439" customWidth="1"/>
    <col min="4609" max="4609" width="5.75390625" style="439" customWidth="1"/>
    <col min="4610" max="4610" width="10.75390625" style="439" customWidth="1"/>
    <col min="4611" max="4611" width="35.75390625" style="439" customWidth="1"/>
    <col min="4612" max="4612" width="5.75390625" style="439" customWidth="1"/>
    <col min="4613" max="4614" width="9.75390625" style="439" customWidth="1"/>
    <col min="4615" max="4615" width="11.75390625" style="439" customWidth="1"/>
    <col min="4616" max="4616" width="10.125" style="439" bestFit="1" customWidth="1"/>
    <col min="4617" max="4617" width="10.625" style="439" bestFit="1" customWidth="1"/>
    <col min="4618" max="4864" width="9.125" style="439" customWidth="1"/>
    <col min="4865" max="4865" width="5.75390625" style="439" customWidth="1"/>
    <col min="4866" max="4866" width="10.75390625" style="439" customWidth="1"/>
    <col min="4867" max="4867" width="35.75390625" style="439" customWidth="1"/>
    <col min="4868" max="4868" width="5.75390625" style="439" customWidth="1"/>
    <col min="4869" max="4870" width="9.75390625" style="439" customWidth="1"/>
    <col min="4871" max="4871" width="11.75390625" style="439" customWidth="1"/>
    <col min="4872" max="4872" width="10.125" style="439" bestFit="1" customWidth="1"/>
    <col min="4873" max="4873" width="10.625" style="439" bestFit="1" customWidth="1"/>
    <col min="4874" max="5120" width="9.125" style="439" customWidth="1"/>
    <col min="5121" max="5121" width="5.75390625" style="439" customWidth="1"/>
    <col min="5122" max="5122" width="10.75390625" style="439" customWidth="1"/>
    <col min="5123" max="5123" width="35.75390625" style="439" customWidth="1"/>
    <col min="5124" max="5124" width="5.75390625" style="439" customWidth="1"/>
    <col min="5125" max="5126" width="9.75390625" style="439" customWidth="1"/>
    <col min="5127" max="5127" width="11.75390625" style="439" customWidth="1"/>
    <col min="5128" max="5128" width="10.125" style="439" bestFit="1" customWidth="1"/>
    <col min="5129" max="5129" width="10.625" style="439" bestFit="1" customWidth="1"/>
    <col min="5130" max="5376" width="9.125" style="439" customWidth="1"/>
    <col min="5377" max="5377" width="5.75390625" style="439" customWidth="1"/>
    <col min="5378" max="5378" width="10.75390625" style="439" customWidth="1"/>
    <col min="5379" max="5379" width="35.75390625" style="439" customWidth="1"/>
    <col min="5380" max="5380" width="5.75390625" style="439" customWidth="1"/>
    <col min="5381" max="5382" width="9.75390625" style="439" customWidth="1"/>
    <col min="5383" max="5383" width="11.75390625" style="439" customWidth="1"/>
    <col min="5384" max="5384" width="10.125" style="439" bestFit="1" customWidth="1"/>
    <col min="5385" max="5385" width="10.625" style="439" bestFit="1" customWidth="1"/>
    <col min="5386" max="5632" width="9.125" style="439" customWidth="1"/>
    <col min="5633" max="5633" width="5.75390625" style="439" customWidth="1"/>
    <col min="5634" max="5634" width="10.75390625" style="439" customWidth="1"/>
    <col min="5635" max="5635" width="35.75390625" style="439" customWidth="1"/>
    <col min="5636" max="5636" width="5.75390625" style="439" customWidth="1"/>
    <col min="5637" max="5638" width="9.75390625" style="439" customWidth="1"/>
    <col min="5639" max="5639" width="11.75390625" style="439" customWidth="1"/>
    <col min="5640" max="5640" width="10.125" style="439" bestFit="1" customWidth="1"/>
    <col min="5641" max="5641" width="10.625" style="439" bestFit="1" customWidth="1"/>
    <col min="5642" max="5888" width="9.125" style="439" customWidth="1"/>
    <col min="5889" max="5889" width="5.75390625" style="439" customWidth="1"/>
    <col min="5890" max="5890" width="10.75390625" style="439" customWidth="1"/>
    <col min="5891" max="5891" width="35.75390625" style="439" customWidth="1"/>
    <col min="5892" max="5892" width="5.75390625" style="439" customWidth="1"/>
    <col min="5893" max="5894" width="9.75390625" style="439" customWidth="1"/>
    <col min="5895" max="5895" width="11.75390625" style="439" customWidth="1"/>
    <col min="5896" max="5896" width="10.125" style="439" bestFit="1" customWidth="1"/>
    <col min="5897" max="5897" width="10.625" style="439" bestFit="1" customWidth="1"/>
    <col min="5898" max="6144" width="9.125" style="439" customWidth="1"/>
    <col min="6145" max="6145" width="5.75390625" style="439" customWidth="1"/>
    <col min="6146" max="6146" width="10.75390625" style="439" customWidth="1"/>
    <col min="6147" max="6147" width="35.75390625" style="439" customWidth="1"/>
    <col min="6148" max="6148" width="5.75390625" style="439" customWidth="1"/>
    <col min="6149" max="6150" width="9.75390625" style="439" customWidth="1"/>
    <col min="6151" max="6151" width="11.75390625" style="439" customWidth="1"/>
    <col min="6152" max="6152" width="10.125" style="439" bestFit="1" customWidth="1"/>
    <col min="6153" max="6153" width="10.625" style="439" bestFit="1" customWidth="1"/>
    <col min="6154" max="6400" width="9.125" style="439" customWidth="1"/>
    <col min="6401" max="6401" width="5.75390625" style="439" customWidth="1"/>
    <col min="6402" max="6402" width="10.75390625" style="439" customWidth="1"/>
    <col min="6403" max="6403" width="35.75390625" style="439" customWidth="1"/>
    <col min="6404" max="6404" width="5.75390625" style="439" customWidth="1"/>
    <col min="6405" max="6406" width="9.75390625" style="439" customWidth="1"/>
    <col min="6407" max="6407" width="11.75390625" style="439" customWidth="1"/>
    <col min="6408" max="6408" width="10.125" style="439" bestFit="1" customWidth="1"/>
    <col min="6409" max="6409" width="10.625" style="439" bestFit="1" customWidth="1"/>
    <col min="6410" max="6656" width="9.125" style="439" customWidth="1"/>
    <col min="6657" max="6657" width="5.75390625" style="439" customWidth="1"/>
    <col min="6658" max="6658" width="10.75390625" style="439" customWidth="1"/>
    <col min="6659" max="6659" width="35.75390625" style="439" customWidth="1"/>
    <col min="6660" max="6660" width="5.75390625" style="439" customWidth="1"/>
    <col min="6661" max="6662" width="9.75390625" style="439" customWidth="1"/>
    <col min="6663" max="6663" width="11.75390625" style="439" customWidth="1"/>
    <col min="6664" max="6664" width="10.125" style="439" bestFit="1" customWidth="1"/>
    <col min="6665" max="6665" width="10.625" style="439" bestFit="1" customWidth="1"/>
    <col min="6666" max="6912" width="9.125" style="439" customWidth="1"/>
    <col min="6913" max="6913" width="5.75390625" style="439" customWidth="1"/>
    <col min="6914" max="6914" width="10.75390625" style="439" customWidth="1"/>
    <col min="6915" max="6915" width="35.75390625" style="439" customWidth="1"/>
    <col min="6916" max="6916" width="5.75390625" style="439" customWidth="1"/>
    <col min="6917" max="6918" width="9.75390625" style="439" customWidth="1"/>
    <col min="6919" max="6919" width="11.75390625" style="439" customWidth="1"/>
    <col min="6920" max="6920" width="10.125" style="439" bestFit="1" customWidth="1"/>
    <col min="6921" max="6921" width="10.625" style="439" bestFit="1" customWidth="1"/>
    <col min="6922" max="7168" width="9.125" style="439" customWidth="1"/>
    <col min="7169" max="7169" width="5.75390625" style="439" customWidth="1"/>
    <col min="7170" max="7170" width="10.75390625" style="439" customWidth="1"/>
    <col min="7171" max="7171" width="35.75390625" style="439" customWidth="1"/>
    <col min="7172" max="7172" width="5.75390625" style="439" customWidth="1"/>
    <col min="7173" max="7174" width="9.75390625" style="439" customWidth="1"/>
    <col min="7175" max="7175" width="11.75390625" style="439" customWidth="1"/>
    <col min="7176" max="7176" width="10.125" style="439" bestFit="1" customWidth="1"/>
    <col min="7177" max="7177" width="10.625" style="439" bestFit="1" customWidth="1"/>
    <col min="7178" max="7424" width="9.125" style="439" customWidth="1"/>
    <col min="7425" max="7425" width="5.75390625" style="439" customWidth="1"/>
    <col min="7426" max="7426" width="10.75390625" style="439" customWidth="1"/>
    <col min="7427" max="7427" width="35.75390625" style="439" customWidth="1"/>
    <col min="7428" max="7428" width="5.75390625" style="439" customWidth="1"/>
    <col min="7429" max="7430" width="9.75390625" style="439" customWidth="1"/>
    <col min="7431" max="7431" width="11.75390625" style="439" customWidth="1"/>
    <col min="7432" max="7432" width="10.125" style="439" bestFit="1" customWidth="1"/>
    <col min="7433" max="7433" width="10.625" style="439" bestFit="1" customWidth="1"/>
    <col min="7434" max="7680" width="9.125" style="439" customWidth="1"/>
    <col min="7681" max="7681" width="5.75390625" style="439" customWidth="1"/>
    <col min="7682" max="7682" width="10.75390625" style="439" customWidth="1"/>
    <col min="7683" max="7683" width="35.75390625" style="439" customWidth="1"/>
    <col min="7684" max="7684" width="5.75390625" style="439" customWidth="1"/>
    <col min="7685" max="7686" width="9.75390625" style="439" customWidth="1"/>
    <col min="7687" max="7687" width="11.75390625" style="439" customWidth="1"/>
    <col min="7688" max="7688" width="10.125" style="439" bestFit="1" customWidth="1"/>
    <col min="7689" max="7689" width="10.625" style="439" bestFit="1" customWidth="1"/>
    <col min="7690" max="7936" width="9.125" style="439" customWidth="1"/>
    <col min="7937" max="7937" width="5.75390625" style="439" customWidth="1"/>
    <col min="7938" max="7938" width="10.75390625" style="439" customWidth="1"/>
    <col min="7939" max="7939" width="35.75390625" style="439" customWidth="1"/>
    <col min="7940" max="7940" width="5.75390625" style="439" customWidth="1"/>
    <col min="7941" max="7942" width="9.75390625" style="439" customWidth="1"/>
    <col min="7943" max="7943" width="11.75390625" style="439" customWidth="1"/>
    <col min="7944" max="7944" width="10.125" style="439" bestFit="1" customWidth="1"/>
    <col min="7945" max="7945" width="10.625" style="439" bestFit="1" customWidth="1"/>
    <col min="7946" max="8192" width="9.125" style="439" customWidth="1"/>
    <col min="8193" max="8193" width="5.75390625" style="439" customWidth="1"/>
    <col min="8194" max="8194" width="10.75390625" style="439" customWidth="1"/>
    <col min="8195" max="8195" width="35.75390625" style="439" customWidth="1"/>
    <col min="8196" max="8196" width="5.75390625" style="439" customWidth="1"/>
    <col min="8197" max="8198" width="9.75390625" style="439" customWidth="1"/>
    <col min="8199" max="8199" width="11.75390625" style="439" customWidth="1"/>
    <col min="8200" max="8200" width="10.125" style="439" bestFit="1" customWidth="1"/>
    <col min="8201" max="8201" width="10.625" style="439" bestFit="1" customWidth="1"/>
    <col min="8202" max="8448" width="9.125" style="439" customWidth="1"/>
    <col min="8449" max="8449" width="5.75390625" style="439" customWidth="1"/>
    <col min="8450" max="8450" width="10.75390625" style="439" customWidth="1"/>
    <col min="8451" max="8451" width="35.75390625" style="439" customWidth="1"/>
    <col min="8452" max="8452" width="5.75390625" style="439" customWidth="1"/>
    <col min="8453" max="8454" width="9.75390625" style="439" customWidth="1"/>
    <col min="8455" max="8455" width="11.75390625" style="439" customWidth="1"/>
    <col min="8456" max="8456" width="10.125" style="439" bestFit="1" customWidth="1"/>
    <col min="8457" max="8457" width="10.625" style="439" bestFit="1" customWidth="1"/>
    <col min="8458" max="8704" width="9.125" style="439" customWidth="1"/>
    <col min="8705" max="8705" width="5.75390625" style="439" customWidth="1"/>
    <col min="8706" max="8706" width="10.75390625" style="439" customWidth="1"/>
    <col min="8707" max="8707" width="35.75390625" style="439" customWidth="1"/>
    <col min="8708" max="8708" width="5.75390625" style="439" customWidth="1"/>
    <col min="8709" max="8710" width="9.75390625" style="439" customWidth="1"/>
    <col min="8711" max="8711" width="11.75390625" style="439" customWidth="1"/>
    <col min="8712" max="8712" width="10.125" style="439" bestFit="1" customWidth="1"/>
    <col min="8713" max="8713" width="10.625" style="439" bestFit="1" customWidth="1"/>
    <col min="8714" max="8960" width="9.125" style="439" customWidth="1"/>
    <col min="8961" max="8961" width="5.75390625" style="439" customWidth="1"/>
    <col min="8962" max="8962" width="10.75390625" style="439" customWidth="1"/>
    <col min="8963" max="8963" width="35.75390625" style="439" customWidth="1"/>
    <col min="8964" max="8964" width="5.75390625" style="439" customWidth="1"/>
    <col min="8965" max="8966" width="9.75390625" style="439" customWidth="1"/>
    <col min="8967" max="8967" width="11.75390625" style="439" customWidth="1"/>
    <col min="8968" max="8968" width="10.125" style="439" bestFit="1" customWidth="1"/>
    <col min="8969" max="8969" width="10.625" style="439" bestFit="1" customWidth="1"/>
    <col min="8970" max="9216" width="9.125" style="439" customWidth="1"/>
    <col min="9217" max="9217" width="5.75390625" style="439" customWidth="1"/>
    <col min="9218" max="9218" width="10.75390625" style="439" customWidth="1"/>
    <col min="9219" max="9219" width="35.75390625" style="439" customWidth="1"/>
    <col min="9220" max="9220" width="5.75390625" style="439" customWidth="1"/>
    <col min="9221" max="9222" width="9.75390625" style="439" customWidth="1"/>
    <col min="9223" max="9223" width="11.75390625" style="439" customWidth="1"/>
    <col min="9224" max="9224" width="10.125" style="439" bestFit="1" customWidth="1"/>
    <col min="9225" max="9225" width="10.625" style="439" bestFit="1" customWidth="1"/>
    <col min="9226" max="9472" width="9.125" style="439" customWidth="1"/>
    <col min="9473" max="9473" width="5.75390625" style="439" customWidth="1"/>
    <col min="9474" max="9474" width="10.75390625" style="439" customWidth="1"/>
    <col min="9475" max="9475" width="35.75390625" style="439" customWidth="1"/>
    <col min="9476" max="9476" width="5.75390625" style="439" customWidth="1"/>
    <col min="9477" max="9478" width="9.75390625" style="439" customWidth="1"/>
    <col min="9479" max="9479" width="11.75390625" style="439" customWidth="1"/>
    <col min="9480" max="9480" width="10.125" style="439" bestFit="1" customWidth="1"/>
    <col min="9481" max="9481" width="10.625" style="439" bestFit="1" customWidth="1"/>
    <col min="9482" max="9728" width="9.125" style="439" customWidth="1"/>
    <col min="9729" max="9729" width="5.75390625" style="439" customWidth="1"/>
    <col min="9730" max="9730" width="10.75390625" style="439" customWidth="1"/>
    <col min="9731" max="9731" width="35.75390625" style="439" customWidth="1"/>
    <col min="9732" max="9732" width="5.75390625" style="439" customWidth="1"/>
    <col min="9733" max="9734" width="9.75390625" style="439" customWidth="1"/>
    <col min="9735" max="9735" width="11.75390625" style="439" customWidth="1"/>
    <col min="9736" max="9736" width="10.125" style="439" bestFit="1" customWidth="1"/>
    <col min="9737" max="9737" width="10.625" style="439" bestFit="1" customWidth="1"/>
    <col min="9738" max="9984" width="9.125" style="439" customWidth="1"/>
    <col min="9985" max="9985" width="5.75390625" style="439" customWidth="1"/>
    <col min="9986" max="9986" width="10.75390625" style="439" customWidth="1"/>
    <col min="9987" max="9987" width="35.75390625" style="439" customWidth="1"/>
    <col min="9988" max="9988" width="5.75390625" style="439" customWidth="1"/>
    <col min="9989" max="9990" width="9.75390625" style="439" customWidth="1"/>
    <col min="9991" max="9991" width="11.75390625" style="439" customWidth="1"/>
    <col min="9992" max="9992" width="10.125" style="439" bestFit="1" customWidth="1"/>
    <col min="9993" max="9993" width="10.625" style="439" bestFit="1" customWidth="1"/>
    <col min="9994" max="10240" width="9.125" style="439" customWidth="1"/>
    <col min="10241" max="10241" width="5.75390625" style="439" customWidth="1"/>
    <col min="10242" max="10242" width="10.75390625" style="439" customWidth="1"/>
    <col min="10243" max="10243" width="35.75390625" style="439" customWidth="1"/>
    <col min="10244" max="10244" width="5.75390625" style="439" customWidth="1"/>
    <col min="10245" max="10246" width="9.75390625" style="439" customWidth="1"/>
    <col min="10247" max="10247" width="11.75390625" style="439" customWidth="1"/>
    <col min="10248" max="10248" width="10.125" style="439" bestFit="1" customWidth="1"/>
    <col min="10249" max="10249" width="10.625" style="439" bestFit="1" customWidth="1"/>
    <col min="10250" max="10496" width="9.125" style="439" customWidth="1"/>
    <col min="10497" max="10497" width="5.75390625" style="439" customWidth="1"/>
    <col min="10498" max="10498" width="10.75390625" style="439" customWidth="1"/>
    <col min="10499" max="10499" width="35.75390625" style="439" customWidth="1"/>
    <col min="10500" max="10500" width="5.75390625" style="439" customWidth="1"/>
    <col min="10501" max="10502" width="9.75390625" style="439" customWidth="1"/>
    <col min="10503" max="10503" width="11.75390625" style="439" customWidth="1"/>
    <col min="10504" max="10504" width="10.125" style="439" bestFit="1" customWidth="1"/>
    <col min="10505" max="10505" width="10.625" style="439" bestFit="1" customWidth="1"/>
    <col min="10506" max="10752" width="9.125" style="439" customWidth="1"/>
    <col min="10753" max="10753" width="5.75390625" style="439" customWidth="1"/>
    <col min="10754" max="10754" width="10.75390625" style="439" customWidth="1"/>
    <col min="10755" max="10755" width="35.75390625" style="439" customWidth="1"/>
    <col min="10756" max="10756" width="5.75390625" style="439" customWidth="1"/>
    <col min="10757" max="10758" width="9.75390625" style="439" customWidth="1"/>
    <col min="10759" max="10759" width="11.75390625" style="439" customWidth="1"/>
    <col min="10760" max="10760" width="10.125" style="439" bestFit="1" customWidth="1"/>
    <col min="10761" max="10761" width="10.625" style="439" bestFit="1" customWidth="1"/>
    <col min="10762" max="11008" width="9.125" style="439" customWidth="1"/>
    <col min="11009" max="11009" width="5.75390625" style="439" customWidth="1"/>
    <col min="11010" max="11010" width="10.75390625" style="439" customWidth="1"/>
    <col min="11011" max="11011" width="35.75390625" style="439" customWidth="1"/>
    <col min="11012" max="11012" width="5.75390625" style="439" customWidth="1"/>
    <col min="11013" max="11014" width="9.75390625" style="439" customWidth="1"/>
    <col min="11015" max="11015" width="11.75390625" style="439" customWidth="1"/>
    <col min="11016" max="11016" width="10.125" style="439" bestFit="1" customWidth="1"/>
    <col min="11017" max="11017" width="10.625" style="439" bestFit="1" customWidth="1"/>
    <col min="11018" max="11264" width="9.125" style="439" customWidth="1"/>
    <col min="11265" max="11265" width="5.75390625" style="439" customWidth="1"/>
    <col min="11266" max="11266" width="10.75390625" style="439" customWidth="1"/>
    <col min="11267" max="11267" width="35.75390625" style="439" customWidth="1"/>
    <col min="11268" max="11268" width="5.75390625" style="439" customWidth="1"/>
    <col min="11269" max="11270" width="9.75390625" style="439" customWidth="1"/>
    <col min="11271" max="11271" width="11.75390625" style="439" customWidth="1"/>
    <col min="11272" max="11272" width="10.125" style="439" bestFit="1" customWidth="1"/>
    <col min="11273" max="11273" width="10.625" style="439" bestFit="1" customWidth="1"/>
    <col min="11274" max="11520" width="9.125" style="439" customWidth="1"/>
    <col min="11521" max="11521" width="5.75390625" style="439" customWidth="1"/>
    <col min="11522" max="11522" width="10.75390625" style="439" customWidth="1"/>
    <col min="11523" max="11523" width="35.75390625" style="439" customWidth="1"/>
    <col min="11524" max="11524" width="5.75390625" style="439" customWidth="1"/>
    <col min="11525" max="11526" width="9.75390625" style="439" customWidth="1"/>
    <col min="11527" max="11527" width="11.75390625" style="439" customWidth="1"/>
    <col min="11528" max="11528" width="10.125" style="439" bestFit="1" customWidth="1"/>
    <col min="11529" max="11529" width="10.625" style="439" bestFit="1" customWidth="1"/>
    <col min="11530" max="11776" width="9.125" style="439" customWidth="1"/>
    <col min="11777" max="11777" width="5.75390625" style="439" customWidth="1"/>
    <col min="11778" max="11778" width="10.75390625" style="439" customWidth="1"/>
    <col min="11779" max="11779" width="35.75390625" style="439" customWidth="1"/>
    <col min="11780" max="11780" width="5.75390625" style="439" customWidth="1"/>
    <col min="11781" max="11782" width="9.75390625" style="439" customWidth="1"/>
    <col min="11783" max="11783" width="11.75390625" style="439" customWidth="1"/>
    <col min="11784" max="11784" width="10.125" style="439" bestFit="1" customWidth="1"/>
    <col min="11785" max="11785" width="10.625" style="439" bestFit="1" customWidth="1"/>
    <col min="11786" max="12032" width="9.125" style="439" customWidth="1"/>
    <col min="12033" max="12033" width="5.75390625" style="439" customWidth="1"/>
    <col min="12034" max="12034" width="10.75390625" style="439" customWidth="1"/>
    <col min="12035" max="12035" width="35.75390625" style="439" customWidth="1"/>
    <col min="12036" max="12036" width="5.75390625" style="439" customWidth="1"/>
    <col min="12037" max="12038" width="9.75390625" style="439" customWidth="1"/>
    <col min="12039" max="12039" width="11.75390625" style="439" customWidth="1"/>
    <col min="12040" max="12040" width="10.125" style="439" bestFit="1" customWidth="1"/>
    <col min="12041" max="12041" width="10.625" style="439" bestFit="1" customWidth="1"/>
    <col min="12042" max="12288" width="9.125" style="439" customWidth="1"/>
    <col min="12289" max="12289" width="5.75390625" style="439" customWidth="1"/>
    <col min="12290" max="12290" width="10.75390625" style="439" customWidth="1"/>
    <col min="12291" max="12291" width="35.75390625" style="439" customWidth="1"/>
    <col min="12292" max="12292" width="5.75390625" style="439" customWidth="1"/>
    <col min="12293" max="12294" width="9.75390625" style="439" customWidth="1"/>
    <col min="12295" max="12295" width="11.75390625" style="439" customWidth="1"/>
    <col min="12296" max="12296" width="10.125" style="439" bestFit="1" customWidth="1"/>
    <col min="12297" max="12297" width="10.625" style="439" bestFit="1" customWidth="1"/>
    <col min="12298" max="12544" width="9.125" style="439" customWidth="1"/>
    <col min="12545" max="12545" width="5.75390625" style="439" customWidth="1"/>
    <col min="12546" max="12546" width="10.75390625" style="439" customWidth="1"/>
    <col min="12547" max="12547" width="35.75390625" style="439" customWidth="1"/>
    <col min="12548" max="12548" width="5.75390625" style="439" customWidth="1"/>
    <col min="12549" max="12550" width="9.75390625" style="439" customWidth="1"/>
    <col min="12551" max="12551" width="11.75390625" style="439" customWidth="1"/>
    <col min="12552" max="12552" width="10.125" style="439" bestFit="1" customWidth="1"/>
    <col min="12553" max="12553" width="10.625" style="439" bestFit="1" customWidth="1"/>
    <col min="12554" max="12800" width="9.125" style="439" customWidth="1"/>
    <col min="12801" max="12801" width="5.75390625" style="439" customWidth="1"/>
    <col min="12802" max="12802" width="10.75390625" style="439" customWidth="1"/>
    <col min="12803" max="12803" width="35.75390625" style="439" customWidth="1"/>
    <col min="12804" max="12804" width="5.75390625" style="439" customWidth="1"/>
    <col min="12805" max="12806" width="9.75390625" style="439" customWidth="1"/>
    <col min="12807" max="12807" width="11.75390625" style="439" customWidth="1"/>
    <col min="12808" max="12808" width="10.125" style="439" bestFit="1" customWidth="1"/>
    <col min="12809" max="12809" width="10.625" style="439" bestFit="1" customWidth="1"/>
    <col min="12810" max="13056" width="9.125" style="439" customWidth="1"/>
    <col min="13057" max="13057" width="5.75390625" style="439" customWidth="1"/>
    <col min="13058" max="13058" width="10.75390625" style="439" customWidth="1"/>
    <col min="13059" max="13059" width="35.75390625" style="439" customWidth="1"/>
    <col min="13060" max="13060" width="5.75390625" style="439" customWidth="1"/>
    <col min="13061" max="13062" width="9.75390625" style="439" customWidth="1"/>
    <col min="13063" max="13063" width="11.75390625" style="439" customWidth="1"/>
    <col min="13064" max="13064" width="10.125" style="439" bestFit="1" customWidth="1"/>
    <col min="13065" max="13065" width="10.625" style="439" bestFit="1" customWidth="1"/>
    <col min="13066" max="13312" width="9.125" style="439" customWidth="1"/>
    <col min="13313" max="13313" width="5.75390625" style="439" customWidth="1"/>
    <col min="13314" max="13314" width="10.75390625" style="439" customWidth="1"/>
    <col min="13315" max="13315" width="35.75390625" style="439" customWidth="1"/>
    <col min="13316" max="13316" width="5.75390625" style="439" customWidth="1"/>
    <col min="13317" max="13318" width="9.75390625" style="439" customWidth="1"/>
    <col min="13319" max="13319" width="11.75390625" style="439" customWidth="1"/>
    <col min="13320" max="13320" width="10.125" style="439" bestFit="1" customWidth="1"/>
    <col min="13321" max="13321" width="10.625" style="439" bestFit="1" customWidth="1"/>
    <col min="13322" max="13568" width="9.125" style="439" customWidth="1"/>
    <col min="13569" max="13569" width="5.75390625" style="439" customWidth="1"/>
    <col min="13570" max="13570" width="10.75390625" style="439" customWidth="1"/>
    <col min="13571" max="13571" width="35.75390625" style="439" customWidth="1"/>
    <col min="13572" max="13572" width="5.75390625" style="439" customWidth="1"/>
    <col min="13573" max="13574" width="9.75390625" style="439" customWidth="1"/>
    <col min="13575" max="13575" width="11.75390625" style="439" customWidth="1"/>
    <col min="13576" max="13576" width="10.125" style="439" bestFit="1" customWidth="1"/>
    <col min="13577" max="13577" width="10.625" style="439" bestFit="1" customWidth="1"/>
    <col min="13578" max="13824" width="9.125" style="439" customWidth="1"/>
    <col min="13825" max="13825" width="5.75390625" style="439" customWidth="1"/>
    <col min="13826" max="13826" width="10.75390625" style="439" customWidth="1"/>
    <col min="13827" max="13827" width="35.75390625" style="439" customWidth="1"/>
    <col min="13828" max="13828" width="5.75390625" style="439" customWidth="1"/>
    <col min="13829" max="13830" width="9.75390625" style="439" customWidth="1"/>
    <col min="13831" max="13831" width="11.75390625" style="439" customWidth="1"/>
    <col min="13832" max="13832" width="10.125" style="439" bestFit="1" customWidth="1"/>
    <col min="13833" max="13833" width="10.625" style="439" bestFit="1" customWidth="1"/>
    <col min="13834" max="14080" width="9.125" style="439" customWidth="1"/>
    <col min="14081" max="14081" width="5.75390625" style="439" customWidth="1"/>
    <col min="14082" max="14082" width="10.75390625" style="439" customWidth="1"/>
    <col min="14083" max="14083" width="35.75390625" style="439" customWidth="1"/>
    <col min="14084" max="14084" width="5.75390625" style="439" customWidth="1"/>
    <col min="14085" max="14086" width="9.75390625" style="439" customWidth="1"/>
    <col min="14087" max="14087" width="11.75390625" style="439" customWidth="1"/>
    <col min="14088" max="14088" width="10.125" style="439" bestFit="1" customWidth="1"/>
    <col min="14089" max="14089" width="10.625" style="439" bestFit="1" customWidth="1"/>
    <col min="14090" max="14336" width="9.125" style="439" customWidth="1"/>
    <col min="14337" max="14337" width="5.75390625" style="439" customWidth="1"/>
    <col min="14338" max="14338" width="10.75390625" style="439" customWidth="1"/>
    <col min="14339" max="14339" width="35.75390625" style="439" customWidth="1"/>
    <col min="14340" max="14340" width="5.75390625" style="439" customWidth="1"/>
    <col min="14341" max="14342" width="9.75390625" style="439" customWidth="1"/>
    <col min="14343" max="14343" width="11.75390625" style="439" customWidth="1"/>
    <col min="14344" max="14344" width="10.125" style="439" bestFit="1" customWidth="1"/>
    <col min="14345" max="14345" width="10.625" style="439" bestFit="1" customWidth="1"/>
    <col min="14346" max="14592" width="9.125" style="439" customWidth="1"/>
    <col min="14593" max="14593" width="5.75390625" style="439" customWidth="1"/>
    <col min="14594" max="14594" width="10.75390625" style="439" customWidth="1"/>
    <col min="14595" max="14595" width="35.75390625" style="439" customWidth="1"/>
    <col min="14596" max="14596" width="5.75390625" style="439" customWidth="1"/>
    <col min="14597" max="14598" width="9.75390625" style="439" customWidth="1"/>
    <col min="14599" max="14599" width="11.75390625" style="439" customWidth="1"/>
    <col min="14600" max="14600" width="10.125" style="439" bestFit="1" customWidth="1"/>
    <col min="14601" max="14601" width="10.625" style="439" bestFit="1" customWidth="1"/>
    <col min="14602" max="14848" width="9.125" style="439" customWidth="1"/>
    <col min="14849" max="14849" width="5.75390625" style="439" customWidth="1"/>
    <col min="14850" max="14850" width="10.75390625" style="439" customWidth="1"/>
    <col min="14851" max="14851" width="35.75390625" style="439" customWidth="1"/>
    <col min="14852" max="14852" width="5.75390625" style="439" customWidth="1"/>
    <col min="14853" max="14854" width="9.75390625" style="439" customWidth="1"/>
    <col min="14855" max="14855" width="11.75390625" style="439" customWidth="1"/>
    <col min="14856" max="14856" width="10.125" style="439" bestFit="1" customWidth="1"/>
    <col min="14857" max="14857" width="10.625" style="439" bestFit="1" customWidth="1"/>
    <col min="14858" max="15104" width="9.125" style="439" customWidth="1"/>
    <col min="15105" max="15105" width="5.75390625" style="439" customWidth="1"/>
    <col min="15106" max="15106" width="10.75390625" style="439" customWidth="1"/>
    <col min="15107" max="15107" width="35.75390625" style="439" customWidth="1"/>
    <col min="15108" max="15108" width="5.75390625" style="439" customWidth="1"/>
    <col min="15109" max="15110" width="9.75390625" style="439" customWidth="1"/>
    <col min="15111" max="15111" width="11.75390625" style="439" customWidth="1"/>
    <col min="15112" max="15112" width="10.125" style="439" bestFit="1" customWidth="1"/>
    <col min="15113" max="15113" width="10.625" style="439" bestFit="1" customWidth="1"/>
    <col min="15114" max="15360" width="9.125" style="439" customWidth="1"/>
    <col min="15361" max="15361" width="5.75390625" style="439" customWidth="1"/>
    <col min="15362" max="15362" width="10.75390625" style="439" customWidth="1"/>
    <col min="15363" max="15363" width="35.75390625" style="439" customWidth="1"/>
    <col min="15364" max="15364" width="5.75390625" style="439" customWidth="1"/>
    <col min="15365" max="15366" width="9.75390625" style="439" customWidth="1"/>
    <col min="15367" max="15367" width="11.75390625" style="439" customWidth="1"/>
    <col min="15368" max="15368" width="10.125" style="439" bestFit="1" customWidth="1"/>
    <col min="15369" max="15369" width="10.625" style="439" bestFit="1" customWidth="1"/>
    <col min="15370" max="15616" width="9.125" style="439" customWidth="1"/>
    <col min="15617" max="15617" width="5.75390625" style="439" customWidth="1"/>
    <col min="15618" max="15618" width="10.75390625" style="439" customWidth="1"/>
    <col min="15619" max="15619" width="35.75390625" style="439" customWidth="1"/>
    <col min="15620" max="15620" width="5.75390625" style="439" customWidth="1"/>
    <col min="15621" max="15622" width="9.75390625" style="439" customWidth="1"/>
    <col min="15623" max="15623" width="11.75390625" style="439" customWidth="1"/>
    <col min="15624" max="15624" width="10.125" style="439" bestFit="1" customWidth="1"/>
    <col min="15625" max="15625" width="10.625" style="439" bestFit="1" customWidth="1"/>
    <col min="15626" max="15872" width="9.125" style="439" customWidth="1"/>
    <col min="15873" max="15873" width="5.75390625" style="439" customWidth="1"/>
    <col min="15874" max="15874" width="10.75390625" style="439" customWidth="1"/>
    <col min="15875" max="15875" width="35.75390625" style="439" customWidth="1"/>
    <col min="15876" max="15876" width="5.75390625" style="439" customWidth="1"/>
    <col min="15877" max="15878" width="9.75390625" style="439" customWidth="1"/>
    <col min="15879" max="15879" width="11.75390625" style="439" customWidth="1"/>
    <col min="15880" max="15880" width="10.125" style="439" bestFit="1" customWidth="1"/>
    <col min="15881" max="15881" width="10.625" style="439" bestFit="1" customWidth="1"/>
    <col min="15882" max="16128" width="9.125" style="439" customWidth="1"/>
    <col min="16129" max="16129" width="5.75390625" style="439" customWidth="1"/>
    <col min="16130" max="16130" width="10.75390625" style="439" customWidth="1"/>
    <col min="16131" max="16131" width="35.75390625" style="439" customWidth="1"/>
    <col min="16132" max="16132" width="5.75390625" style="439" customWidth="1"/>
    <col min="16133" max="16134" width="9.75390625" style="439" customWidth="1"/>
    <col min="16135" max="16135" width="11.75390625" style="439" customWidth="1"/>
    <col min="16136" max="16136" width="10.125" style="439" bestFit="1" customWidth="1"/>
    <col min="16137" max="16137" width="10.625" style="439" bestFit="1" customWidth="1"/>
    <col min="16138" max="16384" width="9.125" style="439" customWidth="1"/>
  </cols>
  <sheetData>
    <row r="2" spans="1:7" ht="21" customHeight="1">
      <c r="A2" s="646" t="s">
        <v>1094</v>
      </c>
      <c r="B2" s="646"/>
      <c r="C2" s="646"/>
      <c r="D2" s="646"/>
      <c r="E2" s="646"/>
      <c r="F2" s="646"/>
      <c r="G2" s="646"/>
    </row>
    <row r="3" spans="1:7" ht="51" customHeight="1">
      <c r="A3" s="585" t="s">
        <v>1092</v>
      </c>
      <c r="B3" s="574"/>
      <c r="C3" s="574"/>
      <c r="D3" s="574"/>
      <c r="E3" s="574"/>
      <c r="F3" s="574"/>
      <c r="G3" s="574"/>
    </row>
    <row r="4" spans="1:7" ht="30" customHeight="1">
      <c r="A4" s="647" t="s">
        <v>1072</v>
      </c>
      <c r="B4" s="647"/>
      <c r="C4" s="647"/>
      <c r="D4" s="647"/>
      <c r="E4" s="647"/>
      <c r="F4" s="647"/>
      <c r="G4" s="647"/>
    </row>
    <row r="5" spans="1:7" ht="30" customHeight="1">
      <c r="A5" s="662" t="s">
        <v>1067</v>
      </c>
      <c r="B5" s="663"/>
      <c r="C5" s="663"/>
      <c r="D5" s="663"/>
      <c r="E5" s="663"/>
      <c r="F5" s="663"/>
      <c r="G5" s="663"/>
    </row>
    <row r="6" spans="1:7" ht="25.5">
      <c r="A6" s="449" t="s">
        <v>16</v>
      </c>
      <c r="B6" s="449" t="s">
        <v>852</v>
      </c>
      <c r="C6" s="449" t="s">
        <v>853</v>
      </c>
      <c r="D6" s="449" t="s">
        <v>854</v>
      </c>
      <c r="E6" s="449" t="s">
        <v>855</v>
      </c>
      <c r="F6" s="449" t="s">
        <v>856</v>
      </c>
      <c r="G6" s="449" t="s">
        <v>857</v>
      </c>
    </row>
    <row r="7" spans="1:7" ht="12.75">
      <c r="A7" s="449">
        <v>1</v>
      </c>
      <c r="B7" s="449">
        <v>2</v>
      </c>
      <c r="C7" s="449">
        <v>3</v>
      </c>
      <c r="D7" s="449">
        <v>4</v>
      </c>
      <c r="E7" s="449">
        <v>5</v>
      </c>
      <c r="F7" s="449">
        <v>6</v>
      </c>
      <c r="G7" s="449">
        <v>7</v>
      </c>
    </row>
    <row r="8" spans="1:7" ht="30" customHeight="1">
      <c r="A8" s="476" t="s">
        <v>154</v>
      </c>
      <c r="B8" s="453" t="s">
        <v>929</v>
      </c>
      <c r="C8" s="453" t="s">
        <v>996</v>
      </c>
      <c r="D8" s="453" t="s">
        <v>997</v>
      </c>
      <c r="E8" s="453">
        <v>50</v>
      </c>
      <c r="F8" s="458">
        <v>0</v>
      </c>
      <c r="G8" s="458">
        <f>ROUND(F8*E8,2)</f>
        <v>0</v>
      </c>
    </row>
    <row r="9" spans="1:7" ht="39.95" customHeight="1">
      <c r="A9" s="476" t="s">
        <v>113</v>
      </c>
      <c r="B9" s="453" t="s">
        <v>998</v>
      </c>
      <c r="C9" s="455" t="s">
        <v>999</v>
      </c>
      <c r="D9" s="453" t="s">
        <v>19</v>
      </c>
      <c r="E9" s="457">
        <v>378</v>
      </c>
      <c r="F9" s="458">
        <v>0</v>
      </c>
      <c r="G9" s="458">
        <f aca="true" t="shared" si="0" ref="G9:G25">ROUND(F9*E9,2)</f>
        <v>0</v>
      </c>
    </row>
    <row r="10" spans="1:7" ht="45" customHeight="1">
      <c r="A10" s="476" t="s">
        <v>156</v>
      </c>
      <c r="B10" s="477" t="s">
        <v>1000</v>
      </c>
      <c r="C10" s="478" t="s">
        <v>1001</v>
      </c>
      <c r="D10" s="476" t="s">
        <v>19</v>
      </c>
      <c r="E10" s="479">
        <v>378</v>
      </c>
      <c r="F10" s="458">
        <v>0</v>
      </c>
      <c r="G10" s="458">
        <f t="shared" si="0"/>
        <v>0</v>
      </c>
    </row>
    <row r="11" spans="1:7" ht="35.1" customHeight="1">
      <c r="A11" s="476" t="s">
        <v>157</v>
      </c>
      <c r="B11" s="477" t="s">
        <v>136</v>
      </c>
      <c r="C11" s="478" t="s">
        <v>1002</v>
      </c>
      <c r="D11" s="476" t="s">
        <v>19</v>
      </c>
      <c r="E11" s="479">
        <v>40</v>
      </c>
      <c r="F11" s="458">
        <v>0</v>
      </c>
      <c r="G11" s="458">
        <f t="shared" si="0"/>
        <v>0</v>
      </c>
    </row>
    <row r="12" spans="1:7" ht="54.95" customHeight="1">
      <c r="A12" s="476" t="s">
        <v>158</v>
      </c>
      <c r="B12" s="478" t="s">
        <v>1003</v>
      </c>
      <c r="C12" s="478" t="s">
        <v>1004</v>
      </c>
      <c r="D12" s="476" t="s">
        <v>19</v>
      </c>
      <c r="E12" s="479">
        <v>40</v>
      </c>
      <c r="F12" s="458">
        <v>0</v>
      </c>
      <c r="G12" s="458">
        <f t="shared" si="0"/>
        <v>0</v>
      </c>
    </row>
    <row r="13" spans="1:7" ht="54.95" customHeight="1">
      <c r="A13" s="476" t="s">
        <v>265</v>
      </c>
      <c r="B13" s="478" t="s">
        <v>1005</v>
      </c>
      <c r="C13" s="478" t="s">
        <v>1006</v>
      </c>
      <c r="D13" s="476" t="s">
        <v>19</v>
      </c>
      <c r="E13" s="479">
        <v>338</v>
      </c>
      <c r="F13" s="458">
        <v>0</v>
      </c>
      <c r="G13" s="458">
        <f t="shared" si="0"/>
        <v>0</v>
      </c>
    </row>
    <row r="14" spans="1:7" ht="35.1" customHeight="1">
      <c r="A14" s="476" t="s">
        <v>269</v>
      </c>
      <c r="B14" s="478" t="s">
        <v>1007</v>
      </c>
      <c r="C14" s="478" t="s">
        <v>1008</v>
      </c>
      <c r="D14" s="476" t="s">
        <v>19</v>
      </c>
      <c r="E14" s="479">
        <v>392</v>
      </c>
      <c r="F14" s="458">
        <v>0</v>
      </c>
      <c r="G14" s="458">
        <f t="shared" si="0"/>
        <v>0</v>
      </c>
    </row>
    <row r="15" spans="1:7" ht="45" customHeight="1">
      <c r="A15" s="476" t="s">
        <v>865</v>
      </c>
      <c r="B15" s="478" t="s">
        <v>1009</v>
      </c>
      <c r="C15" s="478" t="s">
        <v>1010</v>
      </c>
      <c r="D15" s="476" t="s">
        <v>19</v>
      </c>
      <c r="E15" s="479">
        <v>378</v>
      </c>
      <c r="F15" s="458">
        <v>0</v>
      </c>
      <c r="G15" s="458">
        <f t="shared" si="0"/>
        <v>0</v>
      </c>
    </row>
    <row r="16" spans="1:7" ht="60" customHeight="1">
      <c r="A16" s="489" t="s">
        <v>866</v>
      </c>
      <c r="B16" s="477" t="s">
        <v>1011</v>
      </c>
      <c r="C16" s="477" t="s">
        <v>1012</v>
      </c>
      <c r="D16" s="489" t="s">
        <v>874</v>
      </c>
      <c r="E16" s="459">
        <v>6.4</v>
      </c>
      <c r="F16" s="458">
        <v>0</v>
      </c>
      <c r="G16" s="458">
        <f t="shared" si="0"/>
        <v>0</v>
      </c>
    </row>
    <row r="17" spans="1:7" ht="45" customHeight="1">
      <c r="A17" s="489" t="s">
        <v>867</v>
      </c>
      <c r="B17" s="477" t="s">
        <v>77</v>
      </c>
      <c r="C17" s="477" t="s">
        <v>1013</v>
      </c>
      <c r="D17" s="489" t="s">
        <v>0</v>
      </c>
      <c r="E17" s="459">
        <v>12</v>
      </c>
      <c r="F17" s="458">
        <v>0</v>
      </c>
      <c r="G17" s="458">
        <f t="shared" si="0"/>
        <v>0</v>
      </c>
    </row>
    <row r="18" spans="1:7" ht="70.5" customHeight="1">
      <c r="A18" s="489" t="s">
        <v>868</v>
      </c>
      <c r="B18" s="477" t="s">
        <v>1014</v>
      </c>
      <c r="C18" s="454" t="s">
        <v>1065</v>
      </c>
      <c r="D18" s="489" t="s">
        <v>0</v>
      </c>
      <c r="E18" s="459">
        <v>12</v>
      </c>
      <c r="F18" s="458">
        <v>0</v>
      </c>
      <c r="G18" s="458">
        <f t="shared" si="0"/>
        <v>0</v>
      </c>
    </row>
    <row r="19" spans="1:7" ht="59.25" customHeight="1">
      <c r="A19" s="489" t="s">
        <v>869</v>
      </c>
      <c r="B19" s="477" t="s">
        <v>1015</v>
      </c>
      <c r="C19" s="454" t="s">
        <v>1066</v>
      </c>
      <c r="D19" s="489" t="s">
        <v>0</v>
      </c>
      <c r="E19" s="459">
        <v>12</v>
      </c>
      <c r="F19" s="458">
        <v>0</v>
      </c>
      <c r="G19" s="458">
        <f t="shared" si="0"/>
        <v>0</v>
      </c>
    </row>
    <row r="20" spans="1:7" ht="30" customHeight="1">
      <c r="A20" s="489" t="s">
        <v>870</v>
      </c>
      <c r="B20" s="477" t="s">
        <v>79</v>
      </c>
      <c r="C20" s="477" t="s">
        <v>78</v>
      </c>
      <c r="D20" s="489" t="s">
        <v>0</v>
      </c>
      <c r="E20" s="459">
        <v>12</v>
      </c>
      <c r="F20" s="458">
        <v>0</v>
      </c>
      <c r="G20" s="458">
        <f t="shared" si="0"/>
        <v>0</v>
      </c>
    </row>
    <row r="21" spans="1:7" ht="48" customHeight="1">
      <c r="A21" s="489" t="s">
        <v>872</v>
      </c>
      <c r="B21" s="477" t="s">
        <v>1016</v>
      </c>
      <c r="C21" s="477" t="s">
        <v>1017</v>
      </c>
      <c r="D21" s="489" t="s">
        <v>1135</v>
      </c>
      <c r="E21" s="459">
        <v>168</v>
      </c>
      <c r="F21" s="458">
        <v>0</v>
      </c>
      <c r="G21" s="458">
        <f t="shared" si="0"/>
        <v>0</v>
      </c>
    </row>
    <row r="22" spans="1:7" ht="45" customHeight="1">
      <c r="A22" s="476" t="s">
        <v>875</v>
      </c>
      <c r="B22" s="478" t="s">
        <v>1018</v>
      </c>
      <c r="C22" s="478" t="s">
        <v>1019</v>
      </c>
      <c r="D22" s="476" t="s">
        <v>19</v>
      </c>
      <c r="E22" s="479">
        <v>53</v>
      </c>
      <c r="F22" s="458">
        <v>0</v>
      </c>
      <c r="G22" s="458">
        <f t="shared" si="0"/>
        <v>0</v>
      </c>
    </row>
    <row r="23" spans="1:7" ht="69.95" customHeight="1">
      <c r="A23" s="476" t="s">
        <v>878</v>
      </c>
      <c r="B23" s="478" t="s">
        <v>1020</v>
      </c>
      <c r="C23" s="478" t="s">
        <v>1021</v>
      </c>
      <c r="D23" s="476" t="s">
        <v>0</v>
      </c>
      <c r="E23" s="479">
        <v>28</v>
      </c>
      <c r="F23" s="458">
        <v>0</v>
      </c>
      <c r="G23" s="458">
        <f t="shared" si="0"/>
        <v>0</v>
      </c>
    </row>
    <row r="24" spans="1:7" ht="24.95" customHeight="1">
      <c r="A24" s="476" t="s">
        <v>880</v>
      </c>
      <c r="B24" s="478" t="s">
        <v>1022</v>
      </c>
      <c r="C24" s="478" t="s">
        <v>1023</v>
      </c>
      <c r="D24" s="476" t="s">
        <v>64</v>
      </c>
      <c r="E24" s="479">
        <v>15</v>
      </c>
      <c r="F24" s="458">
        <v>0</v>
      </c>
      <c r="G24" s="458">
        <f t="shared" si="0"/>
        <v>0</v>
      </c>
    </row>
    <row r="25" spans="1:7" ht="35.1" customHeight="1">
      <c r="A25" s="476" t="s">
        <v>882</v>
      </c>
      <c r="B25" s="478" t="s">
        <v>1024</v>
      </c>
      <c r="C25" s="478" t="s">
        <v>66</v>
      </c>
      <c r="D25" s="476" t="s">
        <v>0</v>
      </c>
      <c r="E25" s="479">
        <v>14</v>
      </c>
      <c r="F25" s="458">
        <v>0</v>
      </c>
      <c r="G25" s="458">
        <f t="shared" si="0"/>
        <v>0</v>
      </c>
    </row>
    <row r="26" spans="1:7" ht="15" customHeight="1">
      <c r="A26" s="493"/>
      <c r="B26" s="493"/>
      <c r="C26" s="660" t="s">
        <v>1050</v>
      </c>
      <c r="D26" s="661"/>
      <c r="E26" s="661"/>
      <c r="F26" s="661"/>
      <c r="G26" s="458">
        <f>SUM(G8:G25)</f>
        <v>0</v>
      </c>
    </row>
    <row r="27" spans="1:7" ht="15" customHeight="1">
      <c r="A27" s="493"/>
      <c r="B27" s="493"/>
      <c r="C27" s="660" t="s">
        <v>1051</v>
      </c>
      <c r="D27" s="661"/>
      <c r="E27" s="661"/>
      <c r="F27" s="661"/>
      <c r="G27" s="458">
        <f>ROUND(0.23*G26,2)</f>
        <v>0</v>
      </c>
    </row>
    <row r="28" spans="1:7" ht="15" customHeight="1">
      <c r="A28" s="493"/>
      <c r="B28" s="493"/>
      <c r="C28" s="660" t="s">
        <v>1052</v>
      </c>
      <c r="D28" s="661"/>
      <c r="E28" s="661"/>
      <c r="F28" s="661"/>
      <c r="G28" s="458">
        <f>G27+G26</f>
        <v>0</v>
      </c>
    </row>
    <row r="29" spans="1:7" ht="15" customHeight="1">
      <c r="A29" s="446"/>
      <c r="B29" s="446"/>
      <c r="C29" s="446"/>
      <c r="D29" s="446"/>
      <c r="E29" s="446"/>
      <c r="F29" s="446"/>
      <c r="G29" s="445"/>
    </row>
    <row r="30" spans="1:7" ht="15" customHeight="1">
      <c r="A30" s="446"/>
      <c r="B30" s="446"/>
      <c r="C30" s="446"/>
      <c r="D30" s="446"/>
      <c r="E30" s="446"/>
      <c r="F30" s="446"/>
      <c r="G30" s="445"/>
    </row>
    <row r="31" spans="1:7" ht="15" customHeight="1">
      <c r="A31" s="446"/>
      <c r="B31" s="446"/>
      <c r="C31" s="446"/>
      <c r="D31" s="446"/>
      <c r="E31" s="446"/>
      <c r="F31" s="446"/>
      <c r="G31" s="445"/>
    </row>
    <row r="32" spans="1:7" ht="15" customHeight="1">
      <c r="A32" s="446"/>
      <c r="B32" s="446"/>
      <c r="C32" s="446"/>
      <c r="D32" s="446"/>
      <c r="E32" s="446"/>
      <c r="F32" s="446"/>
      <c r="G32" s="445"/>
    </row>
    <row r="33" spans="5:6" ht="15" customHeight="1">
      <c r="E33" s="652" t="s">
        <v>1044</v>
      </c>
      <c r="F33" s="652"/>
    </row>
    <row r="34" ht="15" customHeight="1"/>
  </sheetData>
  <mergeCells count="8">
    <mergeCell ref="A2:G2"/>
    <mergeCell ref="A3:G3"/>
    <mergeCell ref="E33:F33"/>
    <mergeCell ref="A4:G4"/>
    <mergeCell ref="A5:G5"/>
    <mergeCell ref="C26:F26"/>
    <mergeCell ref="C27:F27"/>
    <mergeCell ref="C28:F28"/>
  </mergeCells>
  <printOptions/>
  <pageMargins left="0.9055118110236221" right="0.3937007874015748" top="0.5905511811023623" bottom="0.5905511811023623" header="0" footer="0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G27"/>
  <sheetViews>
    <sheetView tabSelected="1" zoomScale="140" zoomScaleNormal="140" workbookViewId="0" topLeftCell="A1">
      <selection activeCell="I17" sqref="I17"/>
    </sheetView>
  </sheetViews>
  <sheetFormatPr defaultColWidth="9.00390625" defaultRowHeight="12.75"/>
  <cols>
    <col min="1" max="1" width="5.75390625" style="439" customWidth="1"/>
    <col min="2" max="2" width="10.75390625" style="439" customWidth="1"/>
    <col min="3" max="3" width="35.75390625" style="439" customWidth="1"/>
    <col min="4" max="4" width="5.75390625" style="439" customWidth="1"/>
    <col min="5" max="6" width="9.75390625" style="439" customWidth="1"/>
    <col min="7" max="7" width="11.75390625" style="439" customWidth="1"/>
    <col min="8" max="8" width="10.125" style="439" bestFit="1" customWidth="1"/>
    <col min="9" max="9" width="10.625" style="439" bestFit="1" customWidth="1"/>
    <col min="10" max="256" width="9.125" style="439" customWidth="1"/>
    <col min="257" max="257" width="5.75390625" style="439" customWidth="1"/>
    <col min="258" max="258" width="10.75390625" style="439" customWidth="1"/>
    <col min="259" max="259" width="35.75390625" style="439" customWidth="1"/>
    <col min="260" max="260" width="5.75390625" style="439" customWidth="1"/>
    <col min="261" max="262" width="9.75390625" style="439" customWidth="1"/>
    <col min="263" max="263" width="11.75390625" style="439" customWidth="1"/>
    <col min="264" max="264" width="10.125" style="439" bestFit="1" customWidth="1"/>
    <col min="265" max="265" width="10.625" style="439" bestFit="1" customWidth="1"/>
    <col min="266" max="512" width="9.125" style="439" customWidth="1"/>
    <col min="513" max="513" width="5.75390625" style="439" customWidth="1"/>
    <col min="514" max="514" width="10.75390625" style="439" customWidth="1"/>
    <col min="515" max="515" width="35.75390625" style="439" customWidth="1"/>
    <col min="516" max="516" width="5.75390625" style="439" customWidth="1"/>
    <col min="517" max="518" width="9.75390625" style="439" customWidth="1"/>
    <col min="519" max="519" width="11.75390625" style="439" customWidth="1"/>
    <col min="520" max="520" width="10.125" style="439" bestFit="1" customWidth="1"/>
    <col min="521" max="521" width="10.625" style="439" bestFit="1" customWidth="1"/>
    <col min="522" max="768" width="9.125" style="439" customWidth="1"/>
    <col min="769" max="769" width="5.75390625" style="439" customWidth="1"/>
    <col min="770" max="770" width="10.75390625" style="439" customWidth="1"/>
    <col min="771" max="771" width="35.75390625" style="439" customWidth="1"/>
    <col min="772" max="772" width="5.75390625" style="439" customWidth="1"/>
    <col min="773" max="774" width="9.75390625" style="439" customWidth="1"/>
    <col min="775" max="775" width="11.75390625" style="439" customWidth="1"/>
    <col min="776" max="776" width="10.125" style="439" bestFit="1" customWidth="1"/>
    <col min="777" max="777" width="10.625" style="439" bestFit="1" customWidth="1"/>
    <col min="778" max="1024" width="9.125" style="439" customWidth="1"/>
    <col min="1025" max="1025" width="5.75390625" style="439" customWidth="1"/>
    <col min="1026" max="1026" width="10.75390625" style="439" customWidth="1"/>
    <col min="1027" max="1027" width="35.75390625" style="439" customWidth="1"/>
    <col min="1028" max="1028" width="5.75390625" style="439" customWidth="1"/>
    <col min="1029" max="1030" width="9.75390625" style="439" customWidth="1"/>
    <col min="1031" max="1031" width="11.75390625" style="439" customWidth="1"/>
    <col min="1032" max="1032" width="10.125" style="439" bestFit="1" customWidth="1"/>
    <col min="1033" max="1033" width="10.625" style="439" bestFit="1" customWidth="1"/>
    <col min="1034" max="1280" width="9.125" style="439" customWidth="1"/>
    <col min="1281" max="1281" width="5.75390625" style="439" customWidth="1"/>
    <col min="1282" max="1282" width="10.75390625" style="439" customWidth="1"/>
    <col min="1283" max="1283" width="35.75390625" style="439" customWidth="1"/>
    <col min="1284" max="1284" width="5.75390625" style="439" customWidth="1"/>
    <col min="1285" max="1286" width="9.75390625" style="439" customWidth="1"/>
    <col min="1287" max="1287" width="11.75390625" style="439" customWidth="1"/>
    <col min="1288" max="1288" width="10.125" style="439" bestFit="1" customWidth="1"/>
    <col min="1289" max="1289" width="10.625" style="439" bestFit="1" customWidth="1"/>
    <col min="1290" max="1536" width="9.125" style="439" customWidth="1"/>
    <col min="1537" max="1537" width="5.75390625" style="439" customWidth="1"/>
    <col min="1538" max="1538" width="10.75390625" style="439" customWidth="1"/>
    <col min="1539" max="1539" width="35.75390625" style="439" customWidth="1"/>
    <col min="1540" max="1540" width="5.75390625" style="439" customWidth="1"/>
    <col min="1541" max="1542" width="9.75390625" style="439" customWidth="1"/>
    <col min="1543" max="1543" width="11.75390625" style="439" customWidth="1"/>
    <col min="1544" max="1544" width="10.125" style="439" bestFit="1" customWidth="1"/>
    <col min="1545" max="1545" width="10.625" style="439" bestFit="1" customWidth="1"/>
    <col min="1546" max="1792" width="9.125" style="439" customWidth="1"/>
    <col min="1793" max="1793" width="5.75390625" style="439" customWidth="1"/>
    <col min="1794" max="1794" width="10.75390625" style="439" customWidth="1"/>
    <col min="1795" max="1795" width="35.75390625" style="439" customWidth="1"/>
    <col min="1796" max="1796" width="5.75390625" style="439" customWidth="1"/>
    <col min="1797" max="1798" width="9.75390625" style="439" customWidth="1"/>
    <col min="1799" max="1799" width="11.75390625" style="439" customWidth="1"/>
    <col min="1800" max="1800" width="10.125" style="439" bestFit="1" customWidth="1"/>
    <col min="1801" max="1801" width="10.625" style="439" bestFit="1" customWidth="1"/>
    <col min="1802" max="2048" width="9.125" style="439" customWidth="1"/>
    <col min="2049" max="2049" width="5.75390625" style="439" customWidth="1"/>
    <col min="2050" max="2050" width="10.75390625" style="439" customWidth="1"/>
    <col min="2051" max="2051" width="35.75390625" style="439" customWidth="1"/>
    <col min="2052" max="2052" width="5.75390625" style="439" customWidth="1"/>
    <col min="2053" max="2054" width="9.75390625" style="439" customWidth="1"/>
    <col min="2055" max="2055" width="11.75390625" style="439" customWidth="1"/>
    <col min="2056" max="2056" width="10.125" style="439" bestFit="1" customWidth="1"/>
    <col min="2057" max="2057" width="10.625" style="439" bestFit="1" customWidth="1"/>
    <col min="2058" max="2304" width="9.125" style="439" customWidth="1"/>
    <col min="2305" max="2305" width="5.75390625" style="439" customWidth="1"/>
    <col min="2306" max="2306" width="10.75390625" style="439" customWidth="1"/>
    <col min="2307" max="2307" width="35.75390625" style="439" customWidth="1"/>
    <col min="2308" max="2308" width="5.75390625" style="439" customWidth="1"/>
    <col min="2309" max="2310" width="9.75390625" style="439" customWidth="1"/>
    <col min="2311" max="2311" width="11.75390625" style="439" customWidth="1"/>
    <col min="2312" max="2312" width="10.125" style="439" bestFit="1" customWidth="1"/>
    <col min="2313" max="2313" width="10.625" style="439" bestFit="1" customWidth="1"/>
    <col min="2314" max="2560" width="9.125" style="439" customWidth="1"/>
    <col min="2561" max="2561" width="5.75390625" style="439" customWidth="1"/>
    <col min="2562" max="2562" width="10.75390625" style="439" customWidth="1"/>
    <col min="2563" max="2563" width="35.75390625" style="439" customWidth="1"/>
    <col min="2564" max="2564" width="5.75390625" style="439" customWidth="1"/>
    <col min="2565" max="2566" width="9.75390625" style="439" customWidth="1"/>
    <col min="2567" max="2567" width="11.75390625" style="439" customWidth="1"/>
    <col min="2568" max="2568" width="10.125" style="439" bestFit="1" customWidth="1"/>
    <col min="2569" max="2569" width="10.625" style="439" bestFit="1" customWidth="1"/>
    <col min="2570" max="2816" width="9.125" style="439" customWidth="1"/>
    <col min="2817" max="2817" width="5.75390625" style="439" customWidth="1"/>
    <col min="2818" max="2818" width="10.75390625" style="439" customWidth="1"/>
    <col min="2819" max="2819" width="35.75390625" style="439" customWidth="1"/>
    <col min="2820" max="2820" width="5.75390625" style="439" customWidth="1"/>
    <col min="2821" max="2822" width="9.75390625" style="439" customWidth="1"/>
    <col min="2823" max="2823" width="11.75390625" style="439" customWidth="1"/>
    <col min="2824" max="2824" width="10.125" style="439" bestFit="1" customWidth="1"/>
    <col min="2825" max="2825" width="10.625" style="439" bestFit="1" customWidth="1"/>
    <col min="2826" max="3072" width="9.125" style="439" customWidth="1"/>
    <col min="3073" max="3073" width="5.75390625" style="439" customWidth="1"/>
    <col min="3074" max="3074" width="10.75390625" style="439" customWidth="1"/>
    <col min="3075" max="3075" width="35.75390625" style="439" customWidth="1"/>
    <col min="3076" max="3076" width="5.75390625" style="439" customWidth="1"/>
    <col min="3077" max="3078" width="9.75390625" style="439" customWidth="1"/>
    <col min="3079" max="3079" width="11.75390625" style="439" customWidth="1"/>
    <col min="3080" max="3080" width="10.125" style="439" bestFit="1" customWidth="1"/>
    <col min="3081" max="3081" width="10.625" style="439" bestFit="1" customWidth="1"/>
    <col min="3082" max="3328" width="9.125" style="439" customWidth="1"/>
    <col min="3329" max="3329" width="5.75390625" style="439" customWidth="1"/>
    <col min="3330" max="3330" width="10.75390625" style="439" customWidth="1"/>
    <col min="3331" max="3331" width="35.75390625" style="439" customWidth="1"/>
    <col min="3332" max="3332" width="5.75390625" style="439" customWidth="1"/>
    <col min="3333" max="3334" width="9.75390625" style="439" customWidth="1"/>
    <col min="3335" max="3335" width="11.75390625" style="439" customWidth="1"/>
    <col min="3336" max="3336" width="10.125" style="439" bestFit="1" customWidth="1"/>
    <col min="3337" max="3337" width="10.625" style="439" bestFit="1" customWidth="1"/>
    <col min="3338" max="3584" width="9.125" style="439" customWidth="1"/>
    <col min="3585" max="3585" width="5.75390625" style="439" customWidth="1"/>
    <col min="3586" max="3586" width="10.75390625" style="439" customWidth="1"/>
    <col min="3587" max="3587" width="35.75390625" style="439" customWidth="1"/>
    <col min="3588" max="3588" width="5.75390625" style="439" customWidth="1"/>
    <col min="3589" max="3590" width="9.75390625" style="439" customWidth="1"/>
    <col min="3591" max="3591" width="11.75390625" style="439" customWidth="1"/>
    <col min="3592" max="3592" width="10.125" style="439" bestFit="1" customWidth="1"/>
    <col min="3593" max="3593" width="10.625" style="439" bestFit="1" customWidth="1"/>
    <col min="3594" max="3840" width="9.125" style="439" customWidth="1"/>
    <col min="3841" max="3841" width="5.75390625" style="439" customWidth="1"/>
    <col min="3842" max="3842" width="10.75390625" style="439" customWidth="1"/>
    <col min="3843" max="3843" width="35.75390625" style="439" customWidth="1"/>
    <col min="3844" max="3844" width="5.75390625" style="439" customWidth="1"/>
    <col min="3845" max="3846" width="9.75390625" style="439" customWidth="1"/>
    <col min="3847" max="3847" width="11.75390625" style="439" customWidth="1"/>
    <col min="3848" max="3848" width="10.125" style="439" bestFit="1" customWidth="1"/>
    <col min="3849" max="3849" width="10.625" style="439" bestFit="1" customWidth="1"/>
    <col min="3850" max="4096" width="9.125" style="439" customWidth="1"/>
    <col min="4097" max="4097" width="5.75390625" style="439" customWidth="1"/>
    <col min="4098" max="4098" width="10.75390625" style="439" customWidth="1"/>
    <col min="4099" max="4099" width="35.75390625" style="439" customWidth="1"/>
    <col min="4100" max="4100" width="5.75390625" style="439" customWidth="1"/>
    <col min="4101" max="4102" width="9.75390625" style="439" customWidth="1"/>
    <col min="4103" max="4103" width="11.75390625" style="439" customWidth="1"/>
    <col min="4104" max="4104" width="10.125" style="439" bestFit="1" customWidth="1"/>
    <col min="4105" max="4105" width="10.625" style="439" bestFit="1" customWidth="1"/>
    <col min="4106" max="4352" width="9.125" style="439" customWidth="1"/>
    <col min="4353" max="4353" width="5.75390625" style="439" customWidth="1"/>
    <col min="4354" max="4354" width="10.75390625" style="439" customWidth="1"/>
    <col min="4355" max="4355" width="35.75390625" style="439" customWidth="1"/>
    <col min="4356" max="4356" width="5.75390625" style="439" customWidth="1"/>
    <col min="4357" max="4358" width="9.75390625" style="439" customWidth="1"/>
    <col min="4359" max="4359" width="11.75390625" style="439" customWidth="1"/>
    <col min="4360" max="4360" width="10.125" style="439" bestFit="1" customWidth="1"/>
    <col min="4361" max="4361" width="10.625" style="439" bestFit="1" customWidth="1"/>
    <col min="4362" max="4608" width="9.125" style="439" customWidth="1"/>
    <col min="4609" max="4609" width="5.75390625" style="439" customWidth="1"/>
    <col min="4610" max="4610" width="10.75390625" style="439" customWidth="1"/>
    <col min="4611" max="4611" width="35.75390625" style="439" customWidth="1"/>
    <col min="4612" max="4612" width="5.75390625" style="439" customWidth="1"/>
    <col min="4613" max="4614" width="9.75390625" style="439" customWidth="1"/>
    <col min="4615" max="4615" width="11.75390625" style="439" customWidth="1"/>
    <col min="4616" max="4616" width="10.125" style="439" bestFit="1" customWidth="1"/>
    <col min="4617" max="4617" width="10.625" style="439" bestFit="1" customWidth="1"/>
    <col min="4618" max="4864" width="9.125" style="439" customWidth="1"/>
    <col min="4865" max="4865" width="5.75390625" style="439" customWidth="1"/>
    <col min="4866" max="4866" width="10.75390625" style="439" customWidth="1"/>
    <col min="4867" max="4867" width="35.75390625" style="439" customWidth="1"/>
    <col min="4868" max="4868" width="5.75390625" style="439" customWidth="1"/>
    <col min="4869" max="4870" width="9.75390625" style="439" customWidth="1"/>
    <col min="4871" max="4871" width="11.75390625" style="439" customWidth="1"/>
    <col min="4872" max="4872" width="10.125" style="439" bestFit="1" customWidth="1"/>
    <col min="4873" max="4873" width="10.625" style="439" bestFit="1" customWidth="1"/>
    <col min="4874" max="5120" width="9.125" style="439" customWidth="1"/>
    <col min="5121" max="5121" width="5.75390625" style="439" customWidth="1"/>
    <col min="5122" max="5122" width="10.75390625" style="439" customWidth="1"/>
    <col min="5123" max="5123" width="35.75390625" style="439" customWidth="1"/>
    <col min="5124" max="5124" width="5.75390625" style="439" customWidth="1"/>
    <col min="5125" max="5126" width="9.75390625" style="439" customWidth="1"/>
    <col min="5127" max="5127" width="11.75390625" style="439" customWidth="1"/>
    <col min="5128" max="5128" width="10.125" style="439" bestFit="1" customWidth="1"/>
    <col min="5129" max="5129" width="10.625" style="439" bestFit="1" customWidth="1"/>
    <col min="5130" max="5376" width="9.125" style="439" customWidth="1"/>
    <col min="5377" max="5377" width="5.75390625" style="439" customWidth="1"/>
    <col min="5378" max="5378" width="10.75390625" style="439" customWidth="1"/>
    <col min="5379" max="5379" width="35.75390625" style="439" customWidth="1"/>
    <col min="5380" max="5380" width="5.75390625" style="439" customWidth="1"/>
    <col min="5381" max="5382" width="9.75390625" style="439" customWidth="1"/>
    <col min="5383" max="5383" width="11.75390625" style="439" customWidth="1"/>
    <col min="5384" max="5384" width="10.125" style="439" bestFit="1" customWidth="1"/>
    <col min="5385" max="5385" width="10.625" style="439" bestFit="1" customWidth="1"/>
    <col min="5386" max="5632" width="9.125" style="439" customWidth="1"/>
    <col min="5633" max="5633" width="5.75390625" style="439" customWidth="1"/>
    <col min="5634" max="5634" width="10.75390625" style="439" customWidth="1"/>
    <col min="5635" max="5635" width="35.75390625" style="439" customWidth="1"/>
    <col min="5636" max="5636" width="5.75390625" style="439" customWidth="1"/>
    <col min="5637" max="5638" width="9.75390625" style="439" customWidth="1"/>
    <col min="5639" max="5639" width="11.75390625" style="439" customWidth="1"/>
    <col min="5640" max="5640" width="10.125" style="439" bestFit="1" customWidth="1"/>
    <col min="5641" max="5641" width="10.625" style="439" bestFit="1" customWidth="1"/>
    <col min="5642" max="5888" width="9.125" style="439" customWidth="1"/>
    <col min="5889" max="5889" width="5.75390625" style="439" customWidth="1"/>
    <col min="5890" max="5890" width="10.75390625" style="439" customWidth="1"/>
    <col min="5891" max="5891" width="35.75390625" style="439" customWidth="1"/>
    <col min="5892" max="5892" width="5.75390625" style="439" customWidth="1"/>
    <col min="5893" max="5894" width="9.75390625" style="439" customWidth="1"/>
    <col min="5895" max="5895" width="11.75390625" style="439" customWidth="1"/>
    <col min="5896" max="5896" width="10.125" style="439" bestFit="1" customWidth="1"/>
    <col min="5897" max="5897" width="10.625" style="439" bestFit="1" customWidth="1"/>
    <col min="5898" max="6144" width="9.125" style="439" customWidth="1"/>
    <col min="6145" max="6145" width="5.75390625" style="439" customWidth="1"/>
    <col min="6146" max="6146" width="10.75390625" style="439" customWidth="1"/>
    <col min="6147" max="6147" width="35.75390625" style="439" customWidth="1"/>
    <col min="6148" max="6148" width="5.75390625" style="439" customWidth="1"/>
    <col min="6149" max="6150" width="9.75390625" style="439" customWidth="1"/>
    <col min="6151" max="6151" width="11.75390625" style="439" customWidth="1"/>
    <col min="6152" max="6152" width="10.125" style="439" bestFit="1" customWidth="1"/>
    <col min="6153" max="6153" width="10.625" style="439" bestFit="1" customWidth="1"/>
    <col min="6154" max="6400" width="9.125" style="439" customWidth="1"/>
    <col min="6401" max="6401" width="5.75390625" style="439" customWidth="1"/>
    <col min="6402" max="6402" width="10.75390625" style="439" customWidth="1"/>
    <col min="6403" max="6403" width="35.75390625" style="439" customWidth="1"/>
    <col min="6404" max="6404" width="5.75390625" style="439" customWidth="1"/>
    <col min="6405" max="6406" width="9.75390625" style="439" customWidth="1"/>
    <col min="6407" max="6407" width="11.75390625" style="439" customWidth="1"/>
    <col min="6408" max="6408" width="10.125" style="439" bestFit="1" customWidth="1"/>
    <col min="6409" max="6409" width="10.625" style="439" bestFit="1" customWidth="1"/>
    <col min="6410" max="6656" width="9.125" style="439" customWidth="1"/>
    <col min="6657" max="6657" width="5.75390625" style="439" customWidth="1"/>
    <col min="6658" max="6658" width="10.75390625" style="439" customWidth="1"/>
    <col min="6659" max="6659" width="35.75390625" style="439" customWidth="1"/>
    <col min="6660" max="6660" width="5.75390625" style="439" customWidth="1"/>
    <col min="6661" max="6662" width="9.75390625" style="439" customWidth="1"/>
    <col min="6663" max="6663" width="11.75390625" style="439" customWidth="1"/>
    <col min="6664" max="6664" width="10.125" style="439" bestFit="1" customWidth="1"/>
    <col min="6665" max="6665" width="10.625" style="439" bestFit="1" customWidth="1"/>
    <col min="6666" max="6912" width="9.125" style="439" customWidth="1"/>
    <col min="6913" max="6913" width="5.75390625" style="439" customWidth="1"/>
    <col min="6914" max="6914" width="10.75390625" style="439" customWidth="1"/>
    <col min="6915" max="6915" width="35.75390625" style="439" customWidth="1"/>
    <col min="6916" max="6916" width="5.75390625" style="439" customWidth="1"/>
    <col min="6917" max="6918" width="9.75390625" style="439" customWidth="1"/>
    <col min="6919" max="6919" width="11.75390625" style="439" customWidth="1"/>
    <col min="6920" max="6920" width="10.125" style="439" bestFit="1" customWidth="1"/>
    <col min="6921" max="6921" width="10.625" style="439" bestFit="1" customWidth="1"/>
    <col min="6922" max="7168" width="9.125" style="439" customWidth="1"/>
    <col min="7169" max="7169" width="5.75390625" style="439" customWidth="1"/>
    <col min="7170" max="7170" width="10.75390625" style="439" customWidth="1"/>
    <col min="7171" max="7171" width="35.75390625" style="439" customWidth="1"/>
    <col min="7172" max="7172" width="5.75390625" style="439" customWidth="1"/>
    <col min="7173" max="7174" width="9.75390625" style="439" customWidth="1"/>
    <col min="7175" max="7175" width="11.75390625" style="439" customWidth="1"/>
    <col min="7176" max="7176" width="10.125" style="439" bestFit="1" customWidth="1"/>
    <col min="7177" max="7177" width="10.625" style="439" bestFit="1" customWidth="1"/>
    <col min="7178" max="7424" width="9.125" style="439" customWidth="1"/>
    <col min="7425" max="7425" width="5.75390625" style="439" customWidth="1"/>
    <col min="7426" max="7426" width="10.75390625" style="439" customWidth="1"/>
    <col min="7427" max="7427" width="35.75390625" style="439" customWidth="1"/>
    <col min="7428" max="7428" width="5.75390625" style="439" customWidth="1"/>
    <col min="7429" max="7430" width="9.75390625" style="439" customWidth="1"/>
    <col min="7431" max="7431" width="11.75390625" style="439" customWidth="1"/>
    <col min="7432" max="7432" width="10.125" style="439" bestFit="1" customWidth="1"/>
    <col min="7433" max="7433" width="10.625" style="439" bestFit="1" customWidth="1"/>
    <col min="7434" max="7680" width="9.125" style="439" customWidth="1"/>
    <col min="7681" max="7681" width="5.75390625" style="439" customWidth="1"/>
    <col min="7682" max="7682" width="10.75390625" style="439" customWidth="1"/>
    <col min="7683" max="7683" width="35.75390625" style="439" customWidth="1"/>
    <col min="7684" max="7684" width="5.75390625" style="439" customWidth="1"/>
    <col min="7685" max="7686" width="9.75390625" style="439" customWidth="1"/>
    <col min="7687" max="7687" width="11.75390625" style="439" customWidth="1"/>
    <col min="7688" max="7688" width="10.125" style="439" bestFit="1" customWidth="1"/>
    <col min="7689" max="7689" width="10.625" style="439" bestFit="1" customWidth="1"/>
    <col min="7690" max="7936" width="9.125" style="439" customWidth="1"/>
    <col min="7937" max="7937" width="5.75390625" style="439" customWidth="1"/>
    <col min="7938" max="7938" width="10.75390625" style="439" customWidth="1"/>
    <col min="7939" max="7939" width="35.75390625" style="439" customWidth="1"/>
    <col min="7940" max="7940" width="5.75390625" style="439" customWidth="1"/>
    <col min="7941" max="7942" width="9.75390625" style="439" customWidth="1"/>
    <col min="7943" max="7943" width="11.75390625" style="439" customWidth="1"/>
    <col min="7944" max="7944" width="10.125" style="439" bestFit="1" customWidth="1"/>
    <col min="7945" max="7945" width="10.625" style="439" bestFit="1" customWidth="1"/>
    <col min="7946" max="8192" width="9.125" style="439" customWidth="1"/>
    <col min="8193" max="8193" width="5.75390625" style="439" customWidth="1"/>
    <col min="8194" max="8194" width="10.75390625" style="439" customWidth="1"/>
    <col min="8195" max="8195" width="35.75390625" style="439" customWidth="1"/>
    <col min="8196" max="8196" width="5.75390625" style="439" customWidth="1"/>
    <col min="8197" max="8198" width="9.75390625" style="439" customWidth="1"/>
    <col min="8199" max="8199" width="11.75390625" style="439" customWidth="1"/>
    <col min="8200" max="8200" width="10.125" style="439" bestFit="1" customWidth="1"/>
    <col min="8201" max="8201" width="10.625" style="439" bestFit="1" customWidth="1"/>
    <col min="8202" max="8448" width="9.125" style="439" customWidth="1"/>
    <col min="8449" max="8449" width="5.75390625" style="439" customWidth="1"/>
    <col min="8450" max="8450" width="10.75390625" style="439" customWidth="1"/>
    <col min="8451" max="8451" width="35.75390625" style="439" customWidth="1"/>
    <col min="8452" max="8452" width="5.75390625" style="439" customWidth="1"/>
    <col min="8453" max="8454" width="9.75390625" style="439" customWidth="1"/>
    <col min="8455" max="8455" width="11.75390625" style="439" customWidth="1"/>
    <col min="8456" max="8456" width="10.125" style="439" bestFit="1" customWidth="1"/>
    <col min="8457" max="8457" width="10.625" style="439" bestFit="1" customWidth="1"/>
    <col min="8458" max="8704" width="9.125" style="439" customWidth="1"/>
    <col min="8705" max="8705" width="5.75390625" style="439" customWidth="1"/>
    <col min="8706" max="8706" width="10.75390625" style="439" customWidth="1"/>
    <col min="8707" max="8707" width="35.75390625" style="439" customWidth="1"/>
    <col min="8708" max="8708" width="5.75390625" style="439" customWidth="1"/>
    <col min="8709" max="8710" width="9.75390625" style="439" customWidth="1"/>
    <col min="8711" max="8711" width="11.75390625" style="439" customWidth="1"/>
    <col min="8712" max="8712" width="10.125" style="439" bestFit="1" customWidth="1"/>
    <col min="8713" max="8713" width="10.625" style="439" bestFit="1" customWidth="1"/>
    <col min="8714" max="8960" width="9.125" style="439" customWidth="1"/>
    <col min="8961" max="8961" width="5.75390625" style="439" customWidth="1"/>
    <col min="8962" max="8962" width="10.75390625" style="439" customWidth="1"/>
    <col min="8963" max="8963" width="35.75390625" style="439" customWidth="1"/>
    <col min="8964" max="8964" width="5.75390625" style="439" customWidth="1"/>
    <col min="8965" max="8966" width="9.75390625" style="439" customWidth="1"/>
    <col min="8967" max="8967" width="11.75390625" style="439" customWidth="1"/>
    <col min="8968" max="8968" width="10.125" style="439" bestFit="1" customWidth="1"/>
    <col min="8969" max="8969" width="10.625" style="439" bestFit="1" customWidth="1"/>
    <col min="8970" max="9216" width="9.125" style="439" customWidth="1"/>
    <col min="9217" max="9217" width="5.75390625" style="439" customWidth="1"/>
    <col min="9218" max="9218" width="10.75390625" style="439" customWidth="1"/>
    <col min="9219" max="9219" width="35.75390625" style="439" customWidth="1"/>
    <col min="9220" max="9220" width="5.75390625" style="439" customWidth="1"/>
    <col min="9221" max="9222" width="9.75390625" style="439" customWidth="1"/>
    <col min="9223" max="9223" width="11.75390625" style="439" customWidth="1"/>
    <col min="9224" max="9224" width="10.125" style="439" bestFit="1" customWidth="1"/>
    <col min="9225" max="9225" width="10.625" style="439" bestFit="1" customWidth="1"/>
    <col min="9226" max="9472" width="9.125" style="439" customWidth="1"/>
    <col min="9473" max="9473" width="5.75390625" style="439" customWidth="1"/>
    <col min="9474" max="9474" width="10.75390625" style="439" customWidth="1"/>
    <col min="9475" max="9475" width="35.75390625" style="439" customWidth="1"/>
    <col min="9476" max="9476" width="5.75390625" style="439" customWidth="1"/>
    <col min="9477" max="9478" width="9.75390625" style="439" customWidth="1"/>
    <col min="9479" max="9479" width="11.75390625" style="439" customWidth="1"/>
    <col min="9480" max="9480" width="10.125" style="439" bestFit="1" customWidth="1"/>
    <col min="9481" max="9481" width="10.625" style="439" bestFit="1" customWidth="1"/>
    <col min="9482" max="9728" width="9.125" style="439" customWidth="1"/>
    <col min="9729" max="9729" width="5.75390625" style="439" customWidth="1"/>
    <col min="9730" max="9730" width="10.75390625" style="439" customWidth="1"/>
    <col min="9731" max="9731" width="35.75390625" style="439" customWidth="1"/>
    <col min="9732" max="9732" width="5.75390625" style="439" customWidth="1"/>
    <col min="9733" max="9734" width="9.75390625" style="439" customWidth="1"/>
    <col min="9735" max="9735" width="11.75390625" style="439" customWidth="1"/>
    <col min="9736" max="9736" width="10.125" style="439" bestFit="1" customWidth="1"/>
    <col min="9737" max="9737" width="10.625" style="439" bestFit="1" customWidth="1"/>
    <col min="9738" max="9984" width="9.125" style="439" customWidth="1"/>
    <col min="9985" max="9985" width="5.75390625" style="439" customWidth="1"/>
    <col min="9986" max="9986" width="10.75390625" style="439" customWidth="1"/>
    <col min="9987" max="9987" width="35.75390625" style="439" customWidth="1"/>
    <col min="9988" max="9988" width="5.75390625" style="439" customWidth="1"/>
    <col min="9989" max="9990" width="9.75390625" style="439" customWidth="1"/>
    <col min="9991" max="9991" width="11.75390625" style="439" customWidth="1"/>
    <col min="9992" max="9992" width="10.125" style="439" bestFit="1" customWidth="1"/>
    <col min="9993" max="9993" width="10.625" style="439" bestFit="1" customWidth="1"/>
    <col min="9994" max="10240" width="9.125" style="439" customWidth="1"/>
    <col min="10241" max="10241" width="5.75390625" style="439" customWidth="1"/>
    <col min="10242" max="10242" width="10.75390625" style="439" customWidth="1"/>
    <col min="10243" max="10243" width="35.75390625" style="439" customWidth="1"/>
    <col min="10244" max="10244" width="5.75390625" style="439" customWidth="1"/>
    <col min="10245" max="10246" width="9.75390625" style="439" customWidth="1"/>
    <col min="10247" max="10247" width="11.75390625" style="439" customWidth="1"/>
    <col min="10248" max="10248" width="10.125" style="439" bestFit="1" customWidth="1"/>
    <col min="10249" max="10249" width="10.625" style="439" bestFit="1" customWidth="1"/>
    <col min="10250" max="10496" width="9.125" style="439" customWidth="1"/>
    <col min="10497" max="10497" width="5.75390625" style="439" customWidth="1"/>
    <col min="10498" max="10498" width="10.75390625" style="439" customWidth="1"/>
    <col min="10499" max="10499" width="35.75390625" style="439" customWidth="1"/>
    <col min="10500" max="10500" width="5.75390625" style="439" customWidth="1"/>
    <col min="10501" max="10502" width="9.75390625" style="439" customWidth="1"/>
    <col min="10503" max="10503" width="11.75390625" style="439" customWidth="1"/>
    <col min="10504" max="10504" width="10.125" style="439" bestFit="1" customWidth="1"/>
    <col min="10505" max="10505" width="10.625" style="439" bestFit="1" customWidth="1"/>
    <col min="10506" max="10752" width="9.125" style="439" customWidth="1"/>
    <col min="10753" max="10753" width="5.75390625" style="439" customWidth="1"/>
    <col min="10754" max="10754" width="10.75390625" style="439" customWidth="1"/>
    <col min="10755" max="10755" width="35.75390625" style="439" customWidth="1"/>
    <col min="10756" max="10756" width="5.75390625" style="439" customWidth="1"/>
    <col min="10757" max="10758" width="9.75390625" style="439" customWidth="1"/>
    <col min="10759" max="10759" width="11.75390625" style="439" customWidth="1"/>
    <col min="10760" max="10760" width="10.125" style="439" bestFit="1" customWidth="1"/>
    <col min="10761" max="10761" width="10.625" style="439" bestFit="1" customWidth="1"/>
    <col min="10762" max="11008" width="9.125" style="439" customWidth="1"/>
    <col min="11009" max="11009" width="5.75390625" style="439" customWidth="1"/>
    <col min="11010" max="11010" width="10.75390625" style="439" customWidth="1"/>
    <col min="11011" max="11011" width="35.75390625" style="439" customWidth="1"/>
    <col min="11012" max="11012" width="5.75390625" style="439" customWidth="1"/>
    <col min="11013" max="11014" width="9.75390625" style="439" customWidth="1"/>
    <col min="11015" max="11015" width="11.75390625" style="439" customWidth="1"/>
    <col min="11016" max="11016" width="10.125" style="439" bestFit="1" customWidth="1"/>
    <col min="11017" max="11017" width="10.625" style="439" bestFit="1" customWidth="1"/>
    <col min="11018" max="11264" width="9.125" style="439" customWidth="1"/>
    <col min="11265" max="11265" width="5.75390625" style="439" customWidth="1"/>
    <col min="11266" max="11266" width="10.75390625" style="439" customWidth="1"/>
    <col min="11267" max="11267" width="35.75390625" style="439" customWidth="1"/>
    <col min="11268" max="11268" width="5.75390625" style="439" customWidth="1"/>
    <col min="11269" max="11270" width="9.75390625" style="439" customWidth="1"/>
    <col min="11271" max="11271" width="11.75390625" style="439" customWidth="1"/>
    <col min="11272" max="11272" width="10.125" style="439" bestFit="1" customWidth="1"/>
    <col min="11273" max="11273" width="10.625" style="439" bestFit="1" customWidth="1"/>
    <col min="11274" max="11520" width="9.125" style="439" customWidth="1"/>
    <col min="11521" max="11521" width="5.75390625" style="439" customWidth="1"/>
    <col min="11522" max="11522" width="10.75390625" style="439" customWidth="1"/>
    <col min="11523" max="11523" width="35.75390625" style="439" customWidth="1"/>
    <col min="11524" max="11524" width="5.75390625" style="439" customWidth="1"/>
    <col min="11525" max="11526" width="9.75390625" style="439" customWidth="1"/>
    <col min="11527" max="11527" width="11.75390625" style="439" customWidth="1"/>
    <col min="11528" max="11528" width="10.125" style="439" bestFit="1" customWidth="1"/>
    <col min="11529" max="11529" width="10.625" style="439" bestFit="1" customWidth="1"/>
    <col min="11530" max="11776" width="9.125" style="439" customWidth="1"/>
    <col min="11777" max="11777" width="5.75390625" style="439" customWidth="1"/>
    <col min="11778" max="11778" width="10.75390625" style="439" customWidth="1"/>
    <col min="11779" max="11779" width="35.75390625" style="439" customWidth="1"/>
    <col min="11780" max="11780" width="5.75390625" style="439" customWidth="1"/>
    <col min="11781" max="11782" width="9.75390625" style="439" customWidth="1"/>
    <col min="11783" max="11783" width="11.75390625" style="439" customWidth="1"/>
    <col min="11784" max="11784" width="10.125" style="439" bestFit="1" customWidth="1"/>
    <col min="11785" max="11785" width="10.625" style="439" bestFit="1" customWidth="1"/>
    <col min="11786" max="12032" width="9.125" style="439" customWidth="1"/>
    <col min="12033" max="12033" width="5.75390625" style="439" customWidth="1"/>
    <col min="12034" max="12034" width="10.75390625" style="439" customWidth="1"/>
    <col min="12035" max="12035" width="35.75390625" style="439" customWidth="1"/>
    <col min="12036" max="12036" width="5.75390625" style="439" customWidth="1"/>
    <col min="12037" max="12038" width="9.75390625" style="439" customWidth="1"/>
    <col min="12039" max="12039" width="11.75390625" style="439" customWidth="1"/>
    <col min="12040" max="12040" width="10.125" style="439" bestFit="1" customWidth="1"/>
    <col min="12041" max="12041" width="10.625" style="439" bestFit="1" customWidth="1"/>
    <col min="12042" max="12288" width="9.125" style="439" customWidth="1"/>
    <col min="12289" max="12289" width="5.75390625" style="439" customWidth="1"/>
    <col min="12290" max="12290" width="10.75390625" style="439" customWidth="1"/>
    <col min="12291" max="12291" width="35.75390625" style="439" customWidth="1"/>
    <col min="12292" max="12292" width="5.75390625" style="439" customWidth="1"/>
    <col min="12293" max="12294" width="9.75390625" style="439" customWidth="1"/>
    <col min="12295" max="12295" width="11.75390625" style="439" customWidth="1"/>
    <col min="12296" max="12296" width="10.125" style="439" bestFit="1" customWidth="1"/>
    <col min="12297" max="12297" width="10.625" style="439" bestFit="1" customWidth="1"/>
    <col min="12298" max="12544" width="9.125" style="439" customWidth="1"/>
    <col min="12545" max="12545" width="5.75390625" style="439" customWidth="1"/>
    <col min="12546" max="12546" width="10.75390625" style="439" customWidth="1"/>
    <col min="12547" max="12547" width="35.75390625" style="439" customWidth="1"/>
    <col min="12548" max="12548" width="5.75390625" style="439" customWidth="1"/>
    <col min="12549" max="12550" width="9.75390625" style="439" customWidth="1"/>
    <col min="12551" max="12551" width="11.75390625" style="439" customWidth="1"/>
    <col min="12552" max="12552" width="10.125" style="439" bestFit="1" customWidth="1"/>
    <col min="12553" max="12553" width="10.625" style="439" bestFit="1" customWidth="1"/>
    <col min="12554" max="12800" width="9.125" style="439" customWidth="1"/>
    <col min="12801" max="12801" width="5.75390625" style="439" customWidth="1"/>
    <col min="12802" max="12802" width="10.75390625" style="439" customWidth="1"/>
    <col min="12803" max="12803" width="35.75390625" style="439" customWidth="1"/>
    <col min="12804" max="12804" width="5.75390625" style="439" customWidth="1"/>
    <col min="12805" max="12806" width="9.75390625" style="439" customWidth="1"/>
    <col min="12807" max="12807" width="11.75390625" style="439" customWidth="1"/>
    <col min="12808" max="12808" width="10.125" style="439" bestFit="1" customWidth="1"/>
    <col min="12809" max="12809" width="10.625" style="439" bestFit="1" customWidth="1"/>
    <col min="12810" max="13056" width="9.125" style="439" customWidth="1"/>
    <col min="13057" max="13057" width="5.75390625" style="439" customWidth="1"/>
    <col min="13058" max="13058" width="10.75390625" style="439" customWidth="1"/>
    <col min="13059" max="13059" width="35.75390625" style="439" customWidth="1"/>
    <col min="13060" max="13060" width="5.75390625" style="439" customWidth="1"/>
    <col min="13061" max="13062" width="9.75390625" style="439" customWidth="1"/>
    <col min="13063" max="13063" width="11.75390625" style="439" customWidth="1"/>
    <col min="13064" max="13064" width="10.125" style="439" bestFit="1" customWidth="1"/>
    <col min="13065" max="13065" width="10.625" style="439" bestFit="1" customWidth="1"/>
    <col min="13066" max="13312" width="9.125" style="439" customWidth="1"/>
    <col min="13313" max="13313" width="5.75390625" style="439" customWidth="1"/>
    <col min="13314" max="13314" width="10.75390625" style="439" customWidth="1"/>
    <col min="13315" max="13315" width="35.75390625" style="439" customWidth="1"/>
    <col min="13316" max="13316" width="5.75390625" style="439" customWidth="1"/>
    <col min="13317" max="13318" width="9.75390625" style="439" customWidth="1"/>
    <col min="13319" max="13319" width="11.75390625" style="439" customWidth="1"/>
    <col min="13320" max="13320" width="10.125" style="439" bestFit="1" customWidth="1"/>
    <col min="13321" max="13321" width="10.625" style="439" bestFit="1" customWidth="1"/>
    <col min="13322" max="13568" width="9.125" style="439" customWidth="1"/>
    <col min="13569" max="13569" width="5.75390625" style="439" customWidth="1"/>
    <col min="13570" max="13570" width="10.75390625" style="439" customWidth="1"/>
    <col min="13571" max="13571" width="35.75390625" style="439" customWidth="1"/>
    <col min="13572" max="13572" width="5.75390625" style="439" customWidth="1"/>
    <col min="13573" max="13574" width="9.75390625" style="439" customWidth="1"/>
    <col min="13575" max="13575" width="11.75390625" style="439" customWidth="1"/>
    <col min="13576" max="13576" width="10.125" style="439" bestFit="1" customWidth="1"/>
    <col min="13577" max="13577" width="10.625" style="439" bestFit="1" customWidth="1"/>
    <col min="13578" max="13824" width="9.125" style="439" customWidth="1"/>
    <col min="13825" max="13825" width="5.75390625" style="439" customWidth="1"/>
    <col min="13826" max="13826" width="10.75390625" style="439" customWidth="1"/>
    <col min="13827" max="13827" width="35.75390625" style="439" customWidth="1"/>
    <col min="13828" max="13828" width="5.75390625" style="439" customWidth="1"/>
    <col min="13829" max="13830" width="9.75390625" style="439" customWidth="1"/>
    <col min="13831" max="13831" width="11.75390625" style="439" customWidth="1"/>
    <col min="13832" max="13832" width="10.125" style="439" bestFit="1" customWidth="1"/>
    <col min="13833" max="13833" width="10.625" style="439" bestFit="1" customWidth="1"/>
    <col min="13834" max="14080" width="9.125" style="439" customWidth="1"/>
    <col min="14081" max="14081" width="5.75390625" style="439" customWidth="1"/>
    <col min="14082" max="14082" width="10.75390625" style="439" customWidth="1"/>
    <col min="14083" max="14083" width="35.75390625" style="439" customWidth="1"/>
    <col min="14084" max="14084" width="5.75390625" style="439" customWidth="1"/>
    <col min="14085" max="14086" width="9.75390625" style="439" customWidth="1"/>
    <col min="14087" max="14087" width="11.75390625" style="439" customWidth="1"/>
    <col min="14088" max="14088" width="10.125" style="439" bestFit="1" customWidth="1"/>
    <col min="14089" max="14089" width="10.625" style="439" bestFit="1" customWidth="1"/>
    <col min="14090" max="14336" width="9.125" style="439" customWidth="1"/>
    <col min="14337" max="14337" width="5.75390625" style="439" customWidth="1"/>
    <col min="14338" max="14338" width="10.75390625" style="439" customWidth="1"/>
    <col min="14339" max="14339" width="35.75390625" style="439" customWidth="1"/>
    <col min="14340" max="14340" width="5.75390625" style="439" customWidth="1"/>
    <col min="14341" max="14342" width="9.75390625" style="439" customWidth="1"/>
    <col min="14343" max="14343" width="11.75390625" style="439" customWidth="1"/>
    <col min="14344" max="14344" width="10.125" style="439" bestFit="1" customWidth="1"/>
    <col min="14345" max="14345" width="10.625" style="439" bestFit="1" customWidth="1"/>
    <col min="14346" max="14592" width="9.125" style="439" customWidth="1"/>
    <col min="14593" max="14593" width="5.75390625" style="439" customWidth="1"/>
    <col min="14594" max="14594" width="10.75390625" style="439" customWidth="1"/>
    <col min="14595" max="14595" width="35.75390625" style="439" customWidth="1"/>
    <col min="14596" max="14596" width="5.75390625" style="439" customWidth="1"/>
    <col min="14597" max="14598" width="9.75390625" style="439" customWidth="1"/>
    <col min="14599" max="14599" width="11.75390625" style="439" customWidth="1"/>
    <col min="14600" max="14600" width="10.125" style="439" bestFit="1" customWidth="1"/>
    <col min="14601" max="14601" width="10.625" style="439" bestFit="1" customWidth="1"/>
    <col min="14602" max="14848" width="9.125" style="439" customWidth="1"/>
    <col min="14849" max="14849" width="5.75390625" style="439" customWidth="1"/>
    <col min="14850" max="14850" width="10.75390625" style="439" customWidth="1"/>
    <col min="14851" max="14851" width="35.75390625" style="439" customWidth="1"/>
    <col min="14852" max="14852" width="5.75390625" style="439" customWidth="1"/>
    <col min="14853" max="14854" width="9.75390625" style="439" customWidth="1"/>
    <col min="14855" max="14855" width="11.75390625" style="439" customWidth="1"/>
    <col min="14856" max="14856" width="10.125" style="439" bestFit="1" customWidth="1"/>
    <col min="14857" max="14857" width="10.625" style="439" bestFit="1" customWidth="1"/>
    <col min="14858" max="15104" width="9.125" style="439" customWidth="1"/>
    <col min="15105" max="15105" width="5.75390625" style="439" customWidth="1"/>
    <col min="15106" max="15106" width="10.75390625" style="439" customWidth="1"/>
    <col min="15107" max="15107" width="35.75390625" style="439" customWidth="1"/>
    <col min="15108" max="15108" width="5.75390625" style="439" customWidth="1"/>
    <col min="15109" max="15110" width="9.75390625" style="439" customWidth="1"/>
    <col min="15111" max="15111" width="11.75390625" style="439" customWidth="1"/>
    <col min="15112" max="15112" width="10.125" style="439" bestFit="1" customWidth="1"/>
    <col min="15113" max="15113" width="10.625" style="439" bestFit="1" customWidth="1"/>
    <col min="15114" max="15360" width="9.125" style="439" customWidth="1"/>
    <col min="15361" max="15361" width="5.75390625" style="439" customWidth="1"/>
    <col min="15362" max="15362" width="10.75390625" style="439" customWidth="1"/>
    <col min="15363" max="15363" width="35.75390625" style="439" customWidth="1"/>
    <col min="15364" max="15364" width="5.75390625" style="439" customWidth="1"/>
    <col min="15365" max="15366" width="9.75390625" style="439" customWidth="1"/>
    <col min="15367" max="15367" width="11.75390625" style="439" customWidth="1"/>
    <col min="15368" max="15368" width="10.125" style="439" bestFit="1" customWidth="1"/>
    <col min="15369" max="15369" width="10.625" style="439" bestFit="1" customWidth="1"/>
    <col min="15370" max="15616" width="9.125" style="439" customWidth="1"/>
    <col min="15617" max="15617" width="5.75390625" style="439" customWidth="1"/>
    <col min="15618" max="15618" width="10.75390625" style="439" customWidth="1"/>
    <col min="15619" max="15619" width="35.75390625" style="439" customWidth="1"/>
    <col min="15620" max="15620" width="5.75390625" style="439" customWidth="1"/>
    <col min="15621" max="15622" width="9.75390625" style="439" customWidth="1"/>
    <col min="15623" max="15623" width="11.75390625" style="439" customWidth="1"/>
    <col min="15624" max="15624" width="10.125" style="439" bestFit="1" customWidth="1"/>
    <col min="15625" max="15625" width="10.625" style="439" bestFit="1" customWidth="1"/>
    <col min="15626" max="15872" width="9.125" style="439" customWidth="1"/>
    <col min="15873" max="15873" width="5.75390625" style="439" customWidth="1"/>
    <col min="15874" max="15874" width="10.75390625" style="439" customWidth="1"/>
    <col min="15875" max="15875" width="35.75390625" style="439" customWidth="1"/>
    <col min="15876" max="15876" width="5.75390625" style="439" customWidth="1"/>
    <col min="15877" max="15878" width="9.75390625" style="439" customWidth="1"/>
    <col min="15879" max="15879" width="11.75390625" style="439" customWidth="1"/>
    <col min="15880" max="15880" width="10.125" style="439" bestFit="1" customWidth="1"/>
    <col min="15881" max="15881" width="10.625" style="439" bestFit="1" customWidth="1"/>
    <col min="15882" max="16128" width="9.125" style="439" customWidth="1"/>
    <col min="16129" max="16129" width="5.75390625" style="439" customWidth="1"/>
    <col min="16130" max="16130" width="10.75390625" style="439" customWidth="1"/>
    <col min="16131" max="16131" width="35.75390625" style="439" customWidth="1"/>
    <col min="16132" max="16132" width="5.75390625" style="439" customWidth="1"/>
    <col min="16133" max="16134" width="9.75390625" style="439" customWidth="1"/>
    <col min="16135" max="16135" width="11.75390625" style="439" customWidth="1"/>
    <col min="16136" max="16136" width="10.125" style="439" bestFit="1" customWidth="1"/>
    <col min="16137" max="16137" width="10.625" style="439" bestFit="1" customWidth="1"/>
    <col min="16138" max="16384" width="9.125" style="439" customWidth="1"/>
  </cols>
  <sheetData>
    <row r="2" spans="1:7" ht="21" customHeight="1">
      <c r="A2" s="646" t="s">
        <v>1094</v>
      </c>
      <c r="B2" s="646"/>
      <c r="C2" s="646"/>
      <c r="D2" s="646"/>
      <c r="E2" s="646"/>
      <c r="F2" s="646"/>
      <c r="G2" s="646"/>
    </row>
    <row r="3" spans="1:7" ht="51" customHeight="1">
      <c r="A3" s="585" t="s">
        <v>1092</v>
      </c>
      <c r="B3" s="574"/>
      <c r="C3" s="574"/>
      <c r="D3" s="574"/>
      <c r="E3" s="574"/>
      <c r="F3" s="574"/>
      <c r="G3" s="574"/>
    </row>
    <row r="4" spans="1:7" ht="37.5" customHeight="1">
      <c r="A4" s="647" t="s">
        <v>1071</v>
      </c>
      <c r="B4" s="647"/>
      <c r="C4" s="647"/>
      <c r="D4" s="647"/>
      <c r="E4" s="647"/>
      <c r="F4" s="647"/>
      <c r="G4" s="647"/>
    </row>
    <row r="5" spans="1:7" ht="30" customHeight="1">
      <c r="A5" s="662" t="s">
        <v>1068</v>
      </c>
      <c r="B5" s="663"/>
      <c r="C5" s="663"/>
      <c r="D5" s="663"/>
      <c r="E5" s="663"/>
      <c r="F5" s="663"/>
      <c r="G5" s="663"/>
    </row>
    <row r="6" spans="1:7" ht="25.5">
      <c r="A6" s="449" t="s">
        <v>16</v>
      </c>
      <c r="B6" s="449" t="s">
        <v>852</v>
      </c>
      <c r="C6" s="449" t="s">
        <v>853</v>
      </c>
      <c r="D6" s="449" t="s">
        <v>854</v>
      </c>
      <c r="E6" s="449" t="s">
        <v>855</v>
      </c>
      <c r="F6" s="449" t="s">
        <v>856</v>
      </c>
      <c r="G6" s="449" t="s">
        <v>857</v>
      </c>
    </row>
    <row r="7" spans="1:7" ht="12.75">
      <c r="A7" s="449">
        <v>1</v>
      </c>
      <c r="B7" s="449">
        <v>2</v>
      </c>
      <c r="C7" s="449">
        <v>3</v>
      </c>
      <c r="D7" s="449">
        <v>4</v>
      </c>
      <c r="E7" s="449">
        <v>5</v>
      </c>
      <c r="F7" s="449">
        <v>6</v>
      </c>
      <c r="G7" s="449">
        <v>7</v>
      </c>
    </row>
    <row r="8" spans="1:7" ht="54.95" customHeight="1">
      <c r="A8" s="476" t="s">
        <v>154</v>
      </c>
      <c r="B8" s="453" t="s">
        <v>1025</v>
      </c>
      <c r="C8" s="455" t="s">
        <v>1026</v>
      </c>
      <c r="D8" s="453" t="s">
        <v>0</v>
      </c>
      <c r="E8" s="457">
        <v>2</v>
      </c>
      <c r="F8" s="458">
        <v>0</v>
      </c>
      <c r="G8" s="480">
        <f>ROUND(F8*E8,2)</f>
        <v>0</v>
      </c>
    </row>
    <row r="9" spans="1:7" ht="30" customHeight="1">
      <c r="A9" s="476" t="s">
        <v>113</v>
      </c>
      <c r="B9" s="453" t="s">
        <v>1027</v>
      </c>
      <c r="C9" s="455" t="s">
        <v>1028</v>
      </c>
      <c r="D9" s="453" t="s">
        <v>0</v>
      </c>
      <c r="E9" s="457">
        <v>2</v>
      </c>
      <c r="F9" s="458">
        <v>0</v>
      </c>
      <c r="G9" s="480">
        <f aca="true" t="shared" si="0" ref="G9:G19">ROUND(F9*E9,2)</f>
        <v>0</v>
      </c>
    </row>
    <row r="10" spans="1:7" ht="54.95" customHeight="1">
      <c r="A10" s="476" t="s">
        <v>156</v>
      </c>
      <c r="B10" s="453" t="s">
        <v>1029</v>
      </c>
      <c r="C10" s="455" t="s">
        <v>1030</v>
      </c>
      <c r="D10" s="453" t="s">
        <v>0</v>
      </c>
      <c r="E10" s="457">
        <v>4</v>
      </c>
      <c r="F10" s="458">
        <v>0</v>
      </c>
      <c r="G10" s="480">
        <f t="shared" si="0"/>
        <v>0</v>
      </c>
    </row>
    <row r="11" spans="1:7" ht="35.1" customHeight="1">
      <c r="A11" s="476" t="s">
        <v>157</v>
      </c>
      <c r="B11" s="453" t="s">
        <v>1031</v>
      </c>
      <c r="C11" s="455" t="s">
        <v>1032</v>
      </c>
      <c r="D11" s="453" t="s">
        <v>19</v>
      </c>
      <c r="E11" s="457">
        <v>30</v>
      </c>
      <c r="F11" s="458">
        <v>0</v>
      </c>
      <c r="G11" s="480">
        <f t="shared" si="0"/>
        <v>0</v>
      </c>
    </row>
    <row r="12" spans="1:7" ht="35.1" customHeight="1">
      <c r="A12" s="476" t="s">
        <v>158</v>
      </c>
      <c r="B12" s="453" t="s">
        <v>1031</v>
      </c>
      <c r="C12" s="455" t="s">
        <v>1033</v>
      </c>
      <c r="D12" s="453" t="s">
        <v>19</v>
      </c>
      <c r="E12" s="457">
        <v>22</v>
      </c>
      <c r="F12" s="458">
        <v>0</v>
      </c>
      <c r="G12" s="480">
        <f t="shared" si="0"/>
        <v>0</v>
      </c>
    </row>
    <row r="13" spans="1:7" ht="30" customHeight="1">
      <c r="A13" s="476" t="s">
        <v>265</v>
      </c>
      <c r="B13" s="453" t="s">
        <v>1031</v>
      </c>
      <c r="C13" s="455" t="s">
        <v>1034</v>
      </c>
      <c r="D13" s="453" t="s">
        <v>19</v>
      </c>
      <c r="E13" s="457">
        <v>50</v>
      </c>
      <c r="F13" s="458">
        <v>0</v>
      </c>
      <c r="G13" s="480">
        <f t="shared" si="0"/>
        <v>0</v>
      </c>
    </row>
    <row r="14" spans="1:7" ht="30" customHeight="1">
      <c r="A14" s="476" t="s">
        <v>269</v>
      </c>
      <c r="B14" s="453" t="s">
        <v>1035</v>
      </c>
      <c r="C14" s="455" t="s">
        <v>1036</v>
      </c>
      <c r="D14" s="453" t="s">
        <v>112</v>
      </c>
      <c r="E14" s="457">
        <v>0.1</v>
      </c>
      <c r="F14" s="458">
        <v>0</v>
      </c>
      <c r="G14" s="480">
        <f t="shared" si="0"/>
        <v>0</v>
      </c>
    </row>
    <row r="15" spans="1:7" ht="39.95" customHeight="1">
      <c r="A15" s="476" t="s">
        <v>865</v>
      </c>
      <c r="B15" s="453" t="s">
        <v>1037</v>
      </c>
      <c r="C15" s="455" t="s">
        <v>1038</v>
      </c>
      <c r="D15" s="453" t="s">
        <v>0</v>
      </c>
      <c r="E15" s="457">
        <v>2</v>
      </c>
      <c r="F15" s="458">
        <v>0</v>
      </c>
      <c r="G15" s="480">
        <f t="shared" si="0"/>
        <v>0</v>
      </c>
    </row>
    <row r="16" spans="1:7" ht="30" customHeight="1">
      <c r="A16" s="476" t="s">
        <v>866</v>
      </c>
      <c r="B16" s="453" t="s">
        <v>1039</v>
      </c>
      <c r="C16" s="455" t="s">
        <v>1040</v>
      </c>
      <c r="D16" s="453" t="s">
        <v>64</v>
      </c>
      <c r="E16" s="457">
        <v>2</v>
      </c>
      <c r="F16" s="458">
        <v>0</v>
      </c>
      <c r="G16" s="480">
        <f t="shared" si="0"/>
        <v>0</v>
      </c>
    </row>
    <row r="17" spans="1:7" ht="39.95" customHeight="1">
      <c r="A17" s="476" t="s">
        <v>867</v>
      </c>
      <c r="B17" s="453" t="s">
        <v>1041</v>
      </c>
      <c r="C17" s="455" t="s">
        <v>1042</v>
      </c>
      <c r="D17" s="453" t="s">
        <v>64</v>
      </c>
      <c r="E17" s="457">
        <v>2</v>
      </c>
      <c r="F17" s="458">
        <v>0</v>
      </c>
      <c r="G17" s="480">
        <f t="shared" si="0"/>
        <v>0</v>
      </c>
    </row>
    <row r="18" spans="1:7" ht="39.95" customHeight="1">
      <c r="A18" s="476" t="s">
        <v>868</v>
      </c>
      <c r="B18" s="453" t="s">
        <v>1041</v>
      </c>
      <c r="C18" s="455" t="s">
        <v>1042</v>
      </c>
      <c r="D18" s="453" t="s">
        <v>64</v>
      </c>
      <c r="E18" s="457">
        <v>2</v>
      </c>
      <c r="F18" s="458">
        <v>0</v>
      </c>
      <c r="G18" s="480">
        <f t="shared" si="0"/>
        <v>0</v>
      </c>
    </row>
    <row r="19" spans="1:7" ht="30" customHeight="1">
      <c r="A19" s="489" t="s">
        <v>869</v>
      </c>
      <c r="B19" s="453" t="s">
        <v>1043</v>
      </c>
      <c r="C19" s="455" t="s">
        <v>1040</v>
      </c>
      <c r="D19" s="453" t="s">
        <v>64</v>
      </c>
      <c r="E19" s="457">
        <v>2</v>
      </c>
      <c r="F19" s="458">
        <v>0</v>
      </c>
      <c r="G19" s="458">
        <f t="shared" si="0"/>
        <v>0</v>
      </c>
    </row>
    <row r="20" spans="1:7" ht="51.75" customHeight="1">
      <c r="A20" s="489" t="s">
        <v>870</v>
      </c>
      <c r="B20" s="453" t="s">
        <v>978</v>
      </c>
      <c r="C20" s="455" t="s">
        <v>1126</v>
      </c>
      <c r="D20" s="453" t="s">
        <v>64</v>
      </c>
      <c r="E20" s="457">
        <v>2</v>
      </c>
      <c r="F20" s="458">
        <v>0</v>
      </c>
      <c r="G20" s="458">
        <f aca="true" t="shared" si="1" ref="G20">ROUND(F20*E20,2)</f>
        <v>0</v>
      </c>
    </row>
    <row r="21" spans="1:7" ht="15" customHeight="1">
      <c r="A21" s="495"/>
      <c r="B21" s="495"/>
      <c r="C21" s="660" t="s">
        <v>1050</v>
      </c>
      <c r="D21" s="661"/>
      <c r="E21" s="661"/>
      <c r="F21" s="661"/>
      <c r="G21" s="458">
        <f>SUM(G8:G20)</f>
        <v>0</v>
      </c>
    </row>
    <row r="22" spans="1:7" ht="15" customHeight="1">
      <c r="A22" s="495"/>
      <c r="B22" s="495"/>
      <c r="C22" s="660" t="s">
        <v>1051</v>
      </c>
      <c r="D22" s="661"/>
      <c r="E22" s="661"/>
      <c r="F22" s="661"/>
      <c r="G22" s="458">
        <f>SUM(G8:G20)</f>
        <v>0</v>
      </c>
    </row>
    <row r="23" spans="1:7" ht="15" customHeight="1">
      <c r="A23" s="495"/>
      <c r="B23" s="495"/>
      <c r="C23" s="660" t="s">
        <v>1052</v>
      </c>
      <c r="D23" s="661"/>
      <c r="E23" s="661"/>
      <c r="F23" s="661"/>
      <c r="G23" s="458">
        <f>G22+G21</f>
        <v>0</v>
      </c>
    </row>
    <row r="24" spans="1:7" ht="27.75" customHeight="1">
      <c r="A24" s="495"/>
      <c r="B24" s="495"/>
      <c r="C24" s="495"/>
      <c r="D24" s="495"/>
      <c r="E24" s="495"/>
      <c r="F24" s="494"/>
      <c r="G24" s="494"/>
    </row>
    <row r="25" spans="1:7" ht="35.1" customHeight="1">
      <c r="A25" s="495"/>
      <c r="B25" s="495"/>
      <c r="C25" s="495"/>
      <c r="D25" s="495"/>
      <c r="E25" s="495"/>
      <c r="F25" s="494"/>
      <c r="G25" s="494"/>
    </row>
    <row r="26" spans="1:7" ht="35.1" customHeight="1">
      <c r="A26" s="444"/>
      <c r="B26" s="444"/>
      <c r="C26" s="444"/>
      <c r="D26" s="444"/>
      <c r="E26" s="444"/>
      <c r="F26" s="444"/>
      <c r="G26" s="494"/>
    </row>
    <row r="27" spans="5:6" ht="15" customHeight="1">
      <c r="E27" s="652" t="s">
        <v>1044</v>
      </c>
      <c r="F27" s="652"/>
    </row>
    <row r="28" ht="15" customHeight="1"/>
  </sheetData>
  <mergeCells count="8">
    <mergeCell ref="A2:G2"/>
    <mergeCell ref="A5:G5"/>
    <mergeCell ref="E27:F27"/>
    <mergeCell ref="A3:G3"/>
    <mergeCell ref="A4:G4"/>
    <mergeCell ref="C21:F21"/>
    <mergeCell ref="C22:F22"/>
    <mergeCell ref="C23:F23"/>
  </mergeCells>
  <printOptions/>
  <pageMargins left="0.9055118110236221" right="0.3937007874015748" top="0.5905511811023623" bottom="0.5905511811023623" header="0" footer="0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10B85-ADEF-4DD0-9092-D5381FBDF093}">
  <dimension ref="A1:A1"/>
  <sheetViews>
    <sheetView workbookViewId="0" topLeftCell="A1">
      <selection activeCell="R40" sqref="R40"/>
    </sheetView>
  </sheetViews>
  <sheetFormatPr defaultColWidth="9.00390625" defaultRowHeight="12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R628"/>
  <sheetViews>
    <sheetView workbookViewId="0" topLeftCell="A1">
      <pane ySplit="1" topLeftCell="A2" activePane="bottomLeft" state="frozen"/>
      <selection pane="bottomLeft" activeCell="Y39" sqref="Y39"/>
    </sheetView>
  </sheetViews>
  <sheetFormatPr defaultColWidth="9.75390625" defaultRowHeight="48" customHeight="1"/>
  <cols>
    <col min="1" max="1" width="8.00390625" style="22" customWidth="1"/>
    <col min="2" max="2" width="14.75390625" style="23" customWidth="1"/>
    <col min="3" max="3" width="98.125" style="24" customWidth="1"/>
    <col min="4" max="4" width="6.875" style="22" customWidth="1"/>
    <col min="5" max="5" width="12.375" style="22" customWidth="1"/>
    <col min="6" max="6" width="20.25390625" style="25" hidden="1" customWidth="1"/>
    <col min="7" max="7" width="6.625" style="241" hidden="1" customWidth="1"/>
    <col min="8" max="8" width="12.00390625" style="25" hidden="1" customWidth="1"/>
    <col min="9" max="9" width="11.875" style="25" hidden="1" customWidth="1"/>
    <col min="10" max="19" width="12.25390625" style="25" hidden="1" customWidth="1"/>
    <col min="20" max="20" width="14.00390625" style="25" customWidth="1"/>
    <col min="21" max="21" width="14.25390625" style="25" customWidth="1"/>
    <col min="22" max="252" width="9.75390625" style="25" customWidth="1"/>
    <col min="253" max="253" width="8.00390625" style="25" customWidth="1"/>
    <col min="254" max="254" width="14.75390625" style="25" customWidth="1"/>
    <col min="255" max="255" width="98.125" style="25" customWidth="1"/>
    <col min="256" max="256" width="6.875" style="25" customWidth="1"/>
    <col min="257" max="257" width="12.375" style="25" customWidth="1"/>
    <col min="258" max="271" width="9.75390625" style="25" hidden="1" customWidth="1"/>
    <col min="272" max="272" width="14.00390625" style="25" customWidth="1"/>
    <col min="273" max="273" width="14.25390625" style="25" customWidth="1"/>
    <col min="274" max="508" width="9.75390625" style="25" customWidth="1"/>
    <col min="509" max="509" width="8.00390625" style="25" customWidth="1"/>
    <col min="510" max="510" width="14.75390625" style="25" customWidth="1"/>
    <col min="511" max="511" width="98.125" style="25" customWidth="1"/>
    <col min="512" max="512" width="6.875" style="25" customWidth="1"/>
    <col min="513" max="513" width="12.375" style="25" customWidth="1"/>
    <col min="514" max="527" width="9.75390625" style="25" hidden="1" customWidth="1"/>
    <col min="528" max="528" width="14.00390625" style="25" customWidth="1"/>
    <col min="529" max="529" width="14.25390625" style="25" customWidth="1"/>
    <col min="530" max="764" width="9.75390625" style="25" customWidth="1"/>
    <col min="765" max="765" width="8.00390625" style="25" customWidth="1"/>
    <col min="766" max="766" width="14.75390625" style="25" customWidth="1"/>
    <col min="767" max="767" width="98.125" style="25" customWidth="1"/>
    <col min="768" max="768" width="6.875" style="25" customWidth="1"/>
    <col min="769" max="769" width="12.375" style="25" customWidth="1"/>
    <col min="770" max="783" width="9.75390625" style="25" hidden="1" customWidth="1"/>
    <col min="784" max="784" width="14.00390625" style="25" customWidth="1"/>
    <col min="785" max="785" width="14.25390625" style="25" customWidth="1"/>
    <col min="786" max="1020" width="9.75390625" style="25" customWidth="1"/>
    <col min="1021" max="1021" width="8.00390625" style="25" customWidth="1"/>
    <col min="1022" max="1022" width="14.75390625" style="25" customWidth="1"/>
    <col min="1023" max="1023" width="98.125" style="25" customWidth="1"/>
    <col min="1024" max="1024" width="6.875" style="25" customWidth="1"/>
    <col min="1025" max="1025" width="12.375" style="25" customWidth="1"/>
    <col min="1026" max="1039" width="9.75390625" style="25" hidden="1" customWidth="1"/>
    <col min="1040" max="1040" width="14.00390625" style="25" customWidth="1"/>
    <col min="1041" max="1041" width="14.25390625" style="25" customWidth="1"/>
    <col min="1042" max="1276" width="9.75390625" style="25" customWidth="1"/>
    <col min="1277" max="1277" width="8.00390625" style="25" customWidth="1"/>
    <col min="1278" max="1278" width="14.75390625" style="25" customWidth="1"/>
    <col min="1279" max="1279" width="98.125" style="25" customWidth="1"/>
    <col min="1280" max="1280" width="6.875" style="25" customWidth="1"/>
    <col min="1281" max="1281" width="12.375" style="25" customWidth="1"/>
    <col min="1282" max="1295" width="9.75390625" style="25" hidden="1" customWidth="1"/>
    <col min="1296" max="1296" width="14.00390625" style="25" customWidth="1"/>
    <col min="1297" max="1297" width="14.25390625" style="25" customWidth="1"/>
    <col min="1298" max="1532" width="9.75390625" style="25" customWidth="1"/>
    <col min="1533" max="1533" width="8.00390625" style="25" customWidth="1"/>
    <col min="1534" max="1534" width="14.75390625" style="25" customWidth="1"/>
    <col min="1535" max="1535" width="98.125" style="25" customWidth="1"/>
    <col min="1536" max="1536" width="6.875" style="25" customWidth="1"/>
    <col min="1537" max="1537" width="12.375" style="25" customWidth="1"/>
    <col min="1538" max="1551" width="9.75390625" style="25" hidden="1" customWidth="1"/>
    <col min="1552" max="1552" width="14.00390625" style="25" customWidth="1"/>
    <col min="1553" max="1553" width="14.25390625" style="25" customWidth="1"/>
    <col min="1554" max="1788" width="9.75390625" style="25" customWidth="1"/>
    <col min="1789" max="1789" width="8.00390625" style="25" customWidth="1"/>
    <col min="1790" max="1790" width="14.75390625" style="25" customWidth="1"/>
    <col min="1791" max="1791" width="98.125" style="25" customWidth="1"/>
    <col min="1792" max="1792" width="6.875" style="25" customWidth="1"/>
    <col min="1793" max="1793" width="12.375" style="25" customWidth="1"/>
    <col min="1794" max="1807" width="9.75390625" style="25" hidden="1" customWidth="1"/>
    <col min="1808" max="1808" width="14.00390625" style="25" customWidth="1"/>
    <col min="1809" max="1809" width="14.25390625" style="25" customWidth="1"/>
    <col min="1810" max="2044" width="9.75390625" style="25" customWidth="1"/>
    <col min="2045" max="2045" width="8.00390625" style="25" customWidth="1"/>
    <col min="2046" max="2046" width="14.75390625" style="25" customWidth="1"/>
    <col min="2047" max="2047" width="98.125" style="25" customWidth="1"/>
    <col min="2048" max="2048" width="6.875" style="25" customWidth="1"/>
    <col min="2049" max="2049" width="12.375" style="25" customWidth="1"/>
    <col min="2050" max="2063" width="9.75390625" style="25" hidden="1" customWidth="1"/>
    <col min="2064" max="2064" width="14.00390625" style="25" customWidth="1"/>
    <col min="2065" max="2065" width="14.25390625" style="25" customWidth="1"/>
    <col min="2066" max="2300" width="9.75390625" style="25" customWidth="1"/>
    <col min="2301" max="2301" width="8.00390625" style="25" customWidth="1"/>
    <col min="2302" max="2302" width="14.75390625" style="25" customWidth="1"/>
    <col min="2303" max="2303" width="98.125" style="25" customWidth="1"/>
    <col min="2304" max="2304" width="6.875" style="25" customWidth="1"/>
    <col min="2305" max="2305" width="12.375" style="25" customWidth="1"/>
    <col min="2306" max="2319" width="9.75390625" style="25" hidden="1" customWidth="1"/>
    <col min="2320" max="2320" width="14.00390625" style="25" customWidth="1"/>
    <col min="2321" max="2321" width="14.25390625" style="25" customWidth="1"/>
    <col min="2322" max="2556" width="9.75390625" style="25" customWidth="1"/>
    <col min="2557" max="2557" width="8.00390625" style="25" customWidth="1"/>
    <col min="2558" max="2558" width="14.75390625" style="25" customWidth="1"/>
    <col min="2559" max="2559" width="98.125" style="25" customWidth="1"/>
    <col min="2560" max="2560" width="6.875" style="25" customWidth="1"/>
    <col min="2561" max="2561" width="12.375" style="25" customWidth="1"/>
    <col min="2562" max="2575" width="9.75390625" style="25" hidden="1" customWidth="1"/>
    <col min="2576" max="2576" width="14.00390625" style="25" customWidth="1"/>
    <col min="2577" max="2577" width="14.25390625" style="25" customWidth="1"/>
    <col min="2578" max="2812" width="9.75390625" style="25" customWidth="1"/>
    <col min="2813" max="2813" width="8.00390625" style="25" customWidth="1"/>
    <col min="2814" max="2814" width="14.75390625" style="25" customWidth="1"/>
    <col min="2815" max="2815" width="98.125" style="25" customWidth="1"/>
    <col min="2816" max="2816" width="6.875" style="25" customWidth="1"/>
    <col min="2817" max="2817" width="12.375" style="25" customWidth="1"/>
    <col min="2818" max="2831" width="9.75390625" style="25" hidden="1" customWidth="1"/>
    <col min="2832" max="2832" width="14.00390625" style="25" customWidth="1"/>
    <col min="2833" max="2833" width="14.25390625" style="25" customWidth="1"/>
    <col min="2834" max="3068" width="9.75390625" style="25" customWidth="1"/>
    <col min="3069" max="3069" width="8.00390625" style="25" customWidth="1"/>
    <col min="3070" max="3070" width="14.75390625" style="25" customWidth="1"/>
    <col min="3071" max="3071" width="98.125" style="25" customWidth="1"/>
    <col min="3072" max="3072" width="6.875" style="25" customWidth="1"/>
    <col min="3073" max="3073" width="12.375" style="25" customWidth="1"/>
    <col min="3074" max="3087" width="9.75390625" style="25" hidden="1" customWidth="1"/>
    <col min="3088" max="3088" width="14.00390625" style="25" customWidth="1"/>
    <col min="3089" max="3089" width="14.25390625" style="25" customWidth="1"/>
    <col min="3090" max="3324" width="9.75390625" style="25" customWidth="1"/>
    <col min="3325" max="3325" width="8.00390625" style="25" customWidth="1"/>
    <col min="3326" max="3326" width="14.75390625" style="25" customWidth="1"/>
    <col min="3327" max="3327" width="98.125" style="25" customWidth="1"/>
    <col min="3328" max="3328" width="6.875" style="25" customWidth="1"/>
    <col min="3329" max="3329" width="12.375" style="25" customWidth="1"/>
    <col min="3330" max="3343" width="9.75390625" style="25" hidden="1" customWidth="1"/>
    <col min="3344" max="3344" width="14.00390625" style="25" customWidth="1"/>
    <col min="3345" max="3345" width="14.25390625" style="25" customWidth="1"/>
    <col min="3346" max="3580" width="9.75390625" style="25" customWidth="1"/>
    <col min="3581" max="3581" width="8.00390625" style="25" customWidth="1"/>
    <col min="3582" max="3582" width="14.75390625" style="25" customWidth="1"/>
    <col min="3583" max="3583" width="98.125" style="25" customWidth="1"/>
    <col min="3584" max="3584" width="6.875" style="25" customWidth="1"/>
    <col min="3585" max="3585" width="12.375" style="25" customWidth="1"/>
    <col min="3586" max="3599" width="9.75390625" style="25" hidden="1" customWidth="1"/>
    <col min="3600" max="3600" width="14.00390625" style="25" customWidth="1"/>
    <col min="3601" max="3601" width="14.25390625" style="25" customWidth="1"/>
    <col min="3602" max="3836" width="9.75390625" style="25" customWidth="1"/>
    <col min="3837" max="3837" width="8.00390625" style="25" customWidth="1"/>
    <col min="3838" max="3838" width="14.75390625" style="25" customWidth="1"/>
    <col min="3839" max="3839" width="98.125" style="25" customWidth="1"/>
    <col min="3840" max="3840" width="6.875" style="25" customWidth="1"/>
    <col min="3841" max="3841" width="12.375" style="25" customWidth="1"/>
    <col min="3842" max="3855" width="9.75390625" style="25" hidden="1" customWidth="1"/>
    <col min="3856" max="3856" width="14.00390625" style="25" customWidth="1"/>
    <col min="3857" max="3857" width="14.25390625" style="25" customWidth="1"/>
    <col min="3858" max="4092" width="9.75390625" style="25" customWidth="1"/>
    <col min="4093" max="4093" width="8.00390625" style="25" customWidth="1"/>
    <col min="4094" max="4094" width="14.75390625" style="25" customWidth="1"/>
    <col min="4095" max="4095" width="98.125" style="25" customWidth="1"/>
    <col min="4096" max="4096" width="6.875" style="25" customWidth="1"/>
    <col min="4097" max="4097" width="12.375" style="25" customWidth="1"/>
    <col min="4098" max="4111" width="9.75390625" style="25" hidden="1" customWidth="1"/>
    <col min="4112" max="4112" width="14.00390625" style="25" customWidth="1"/>
    <col min="4113" max="4113" width="14.25390625" style="25" customWidth="1"/>
    <col min="4114" max="4348" width="9.75390625" style="25" customWidth="1"/>
    <col min="4349" max="4349" width="8.00390625" style="25" customWidth="1"/>
    <col min="4350" max="4350" width="14.75390625" style="25" customWidth="1"/>
    <col min="4351" max="4351" width="98.125" style="25" customWidth="1"/>
    <col min="4352" max="4352" width="6.875" style="25" customWidth="1"/>
    <col min="4353" max="4353" width="12.375" style="25" customWidth="1"/>
    <col min="4354" max="4367" width="9.75390625" style="25" hidden="1" customWidth="1"/>
    <col min="4368" max="4368" width="14.00390625" style="25" customWidth="1"/>
    <col min="4369" max="4369" width="14.25390625" style="25" customWidth="1"/>
    <col min="4370" max="4604" width="9.75390625" style="25" customWidth="1"/>
    <col min="4605" max="4605" width="8.00390625" style="25" customWidth="1"/>
    <col min="4606" max="4606" width="14.75390625" style="25" customWidth="1"/>
    <col min="4607" max="4607" width="98.125" style="25" customWidth="1"/>
    <col min="4608" max="4608" width="6.875" style="25" customWidth="1"/>
    <col min="4609" max="4609" width="12.375" style="25" customWidth="1"/>
    <col min="4610" max="4623" width="9.75390625" style="25" hidden="1" customWidth="1"/>
    <col min="4624" max="4624" width="14.00390625" style="25" customWidth="1"/>
    <col min="4625" max="4625" width="14.25390625" style="25" customWidth="1"/>
    <col min="4626" max="4860" width="9.75390625" style="25" customWidth="1"/>
    <col min="4861" max="4861" width="8.00390625" style="25" customWidth="1"/>
    <col min="4862" max="4862" width="14.75390625" style="25" customWidth="1"/>
    <col min="4863" max="4863" width="98.125" style="25" customWidth="1"/>
    <col min="4864" max="4864" width="6.875" style="25" customWidth="1"/>
    <col min="4865" max="4865" width="12.375" style="25" customWidth="1"/>
    <col min="4866" max="4879" width="9.75390625" style="25" hidden="1" customWidth="1"/>
    <col min="4880" max="4880" width="14.00390625" style="25" customWidth="1"/>
    <col min="4881" max="4881" width="14.25390625" style="25" customWidth="1"/>
    <col min="4882" max="5116" width="9.75390625" style="25" customWidth="1"/>
    <col min="5117" max="5117" width="8.00390625" style="25" customWidth="1"/>
    <col min="5118" max="5118" width="14.75390625" style="25" customWidth="1"/>
    <col min="5119" max="5119" width="98.125" style="25" customWidth="1"/>
    <col min="5120" max="5120" width="6.875" style="25" customWidth="1"/>
    <col min="5121" max="5121" width="12.375" style="25" customWidth="1"/>
    <col min="5122" max="5135" width="9.75390625" style="25" hidden="1" customWidth="1"/>
    <col min="5136" max="5136" width="14.00390625" style="25" customWidth="1"/>
    <col min="5137" max="5137" width="14.25390625" style="25" customWidth="1"/>
    <col min="5138" max="5372" width="9.75390625" style="25" customWidth="1"/>
    <col min="5373" max="5373" width="8.00390625" style="25" customWidth="1"/>
    <col min="5374" max="5374" width="14.75390625" style="25" customWidth="1"/>
    <col min="5375" max="5375" width="98.125" style="25" customWidth="1"/>
    <col min="5376" max="5376" width="6.875" style="25" customWidth="1"/>
    <col min="5377" max="5377" width="12.375" style="25" customWidth="1"/>
    <col min="5378" max="5391" width="9.75390625" style="25" hidden="1" customWidth="1"/>
    <col min="5392" max="5392" width="14.00390625" style="25" customWidth="1"/>
    <col min="5393" max="5393" width="14.25390625" style="25" customWidth="1"/>
    <col min="5394" max="5628" width="9.75390625" style="25" customWidth="1"/>
    <col min="5629" max="5629" width="8.00390625" style="25" customWidth="1"/>
    <col min="5630" max="5630" width="14.75390625" style="25" customWidth="1"/>
    <col min="5631" max="5631" width="98.125" style="25" customWidth="1"/>
    <col min="5632" max="5632" width="6.875" style="25" customWidth="1"/>
    <col min="5633" max="5633" width="12.375" style="25" customWidth="1"/>
    <col min="5634" max="5647" width="9.75390625" style="25" hidden="1" customWidth="1"/>
    <col min="5648" max="5648" width="14.00390625" style="25" customWidth="1"/>
    <col min="5649" max="5649" width="14.25390625" style="25" customWidth="1"/>
    <col min="5650" max="5884" width="9.75390625" style="25" customWidth="1"/>
    <col min="5885" max="5885" width="8.00390625" style="25" customWidth="1"/>
    <col min="5886" max="5886" width="14.75390625" style="25" customWidth="1"/>
    <col min="5887" max="5887" width="98.125" style="25" customWidth="1"/>
    <col min="5888" max="5888" width="6.875" style="25" customWidth="1"/>
    <col min="5889" max="5889" width="12.375" style="25" customWidth="1"/>
    <col min="5890" max="5903" width="9.75390625" style="25" hidden="1" customWidth="1"/>
    <col min="5904" max="5904" width="14.00390625" style="25" customWidth="1"/>
    <col min="5905" max="5905" width="14.25390625" style="25" customWidth="1"/>
    <col min="5906" max="6140" width="9.75390625" style="25" customWidth="1"/>
    <col min="6141" max="6141" width="8.00390625" style="25" customWidth="1"/>
    <col min="6142" max="6142" width="14.75390625" style="25" customWidth="1"/>
    <col min="6143" max="6143" width="98.125" style="25" customWidth="1"/>
    <col min="6144" max="6144" width="6.875" style="25" customWidth="1"/>
    <col min="6145" max="6145" width="12.375" style="25" customWidth="1"/>
    <col min="6146" max="6159" width="9.75390625" style="25" hidden="1" customWidth="1"/>
    <col min="6160" max="6160" width="14.00390625" style="25" customWidth="1"/>
    <col min="6161" max="6161" width="14.25390625" style="25" customWidth="1"/>
    <col min="6162" max="6396" width="9.75390625" style="25" customWidth="1"/>
    <col min="6397" max="6397" width="8.00390625" style="25" customWidth="1"/>
    <col min="6398" max="6398" width="14.75390625" style="25" customWidth="1"/>
    <col min="6399" max="6399" width="98.125" style="25" customWidth="1"/>
    <col min="6400" max="6400" width="6.875" style="25" customWidth="1"/>
    <col min="6401" max="6401" width="12.375" style="25" customWidth="1"/>
    <col min="6402" max="6415" width="9.75390625" style="25" hidden="1" customWidth="1"/>
    <col min="6416" max="6416" width="14.00390625" style="25" customWidth="1"/>
    <col min="6417" max="6417" width="14.25390625" style="25" customWidth="1"/>
    <col min="6418" max="6652" width="9.75390625" style="25" customWidth="1"/>
    <col min="6653" max="6653" width="8.00390625" style="25" customWidth="1"/>
    <col min="6654" max="6654" width="14.75390625" style="25" customWidth="1"/>
    <col min="6655" max="6655" width="98.125" style="25" customWidth="1"/>
    <col min="6656" max="6656" width="6.875" style="25" customWidth="1"/>
    <col min="6657" max="6657" width="12.375" style="25" customWidth="1"/>
    <col min="6658" max="6671" width="9.75390625" style="25" hidden="1" customWidth="1"/>
    <col min="6672" max="6672" width="14.00390625" style="25" customWidth="1"/>
    <col min="6673" max="6673" width="14.25390625" style="25" customWidth="1"/>
    <col min="6674" max="6908" width="9.75390625" style="25" customWidth="1"/>
    <col min="6909" max="6909" width="8.00390625" style="25" customWidth="1"/>
    <col min="6910" max="6910" width="14.75390625" style="25" customWidth="1"/>
    <col min="6911" max="6911" width="98.125" style="25" customWidth="1"/>
    <col min="6912" max="6912" width="6.875" style="25" customWidth="1"/>
    <col min="6913" max="6913" width="12.375" style="25" customWidth="1"/>
    <col min="6914" max="6927" width="9.75390625" style="25" hidden="1" customWidth="1"/>
    <col min="6928" max="6928" width="14.00390625" style="25" customWidth="1"/>
    <col min="6929" max="6929" width="14.25390625" style="25" customWidth="1"/>
    <col min="6930" max="7164" width="9.75390625" style="25" customWidth="1"/>
    <col min="7165" max="7165" width="8.00390625" style="25" customWidth="1"/>
    <col min="7166" max="7166" width="14.75390625" style="25" customWidth="1"/>
    <col min="7167" max="7167" width="98.125" style="25" customWidth="1"/>
    <col min="7168" max="7168" width="6.875" style="25" customWidth="1"/>
    <col min="7169" max="7169" width="12.375" style="25" customWidth="1"/>
    <col min="7170" max="7183" width="9.75390625" style="25" hidden="1" customWidth="1"/>
    <col min="7184" max="7184" width="14.00390625" style="25" customWidth="1"/>
    <col min="7185" max="7185" width="14.25390625" style="25" customWidth="1"/>
    <col min="7186" max="7420" width="9.75390625" style="25" customWidth="1"/>
    <col min="7421" max="7421" width="8.00390625" style="25" customWidth="1"/>
    <col min="7422" max="7422" width="14.75390625" style="25" customWidth="1"/>
    <col min="7423" max="7423" width="98.125" style="25" customWidth="1"/>
    <col min="7424" max="7424" width="6.875" style="25" customWidth="1"/>
    <col min="7425" max="7425" width="12.375" style="25" customWidth="1"/>
    <col min="7426" max="7439" width="9.75390625" style="25" hidden="1" customWidth="1"/>
    <col min="7440" max="7440" width="14.00390625" style="25" customWidth="1"/>
    <col min="7441" max="7441" width="14.25390625" style="25" customWidth="1"/>
    <col min="7442" max="7676" width="9.75390625" style="25" customWidth="1"/>
    <col min="7677" max="7677" width="8.00390625" style="25" customWidth="1"/>
    <col min="7678" max="7678" width="14.75390625" style="25" customWidth="1"/>
    <col min="7679" max="7679" width="98.125" style="25" customWidth="1"/>
    <col min="7680" max="7680" width="6.875" style="25" customWidth="1"/>
    <col min="7681" max="7681" width="12.375" style="25" customWidth="1"/>
    <col min="7682" max="7695" width="9.75390625" style="25" hidden="1" customWidth="1"/>
    <col min="7696" max="7696" width="14.00390625" style="25" customWidth="1"/>
    <col min="7697" max="7697" width="14.25390625" style="25" customWidth="1"/>
    <col min="7698" max="7932" width="9.75390625" style="25" customWidth="1"/>
    <col min="7933" max="7933" width="8.00390625" style="25" customWidth="1"/>
    <col min="7934" max="7934" width="14.75390625" style="25" customWidth="1"/>
    <col min="7935" max="7935" width="98.125" style="25" customWidth="1"/>
    <col min="7936" max="7936" width="6.875" style="25" customWidth="1"/>
    <col min="7937" max="7937" width="12.375" style="25" customWidth="1"/>
    <col min="7938" max="7951" width="9.75390625" style="25" hidden="1" customWidth="1"/>
    <col min="7952" max="7952" width="14.00390625" style="25" customWidth="1"/>
    <col min="7953" max="7953" width="14.25390625" style="25" customWidth="1"/>
    <col min="7954" max="8188" width="9.75390625" style="25" customWidth="1"/>
    <col min="8189" max="8189" width="8.00390625" style="25" customWidth="1"/>
    <col min="8190" max="8190" width="14.75390625" style="25" customWidth="1"/>
    <col min="8191" max="8191" width="98.125" style="25" customWidth="1"/>
    <col min="8192" max="8192" width="6.875" style="25" customWidth="1"/>
    <col min="8193" max="8193" width="12.375" style="25" customWidth="1"/>
    <col min="8194" max="8207" width="9.75390625" style="25" hidden="1" customWidth="1"/>
    <col min="8208" max="8208" width="14.00390625" style="25" customWidth="1"/>
    <col min="8209" max="8209" width="14.25390625" style="25" customWidth="1"/>
    <col min="8210" max="8444" width="9.75390625" style="25" customWidth="1"/>
    <col min="8445" max="8445" width="8.00390625" style="25" customWidth="1"/>
    <col min="8446" max="8446" width="14.75390625" style="25" customWidth="1"/>
    <col min="8447" max="8447" width="98.125" style="25" customWidth="1"/>
    <col min="8448" max="8448" width="6.875" style="25" customWidth="1"/>
    <col min="8449" max="8449" width="12.375" style="25" customWidth="1"/>
    <col min="8450" max="8463" width="9.75390625" style="25" hidden="1" customWidth="1"/>
    <col min="8464" max="8464" width="14.00390625" style="25" customWidth="1"/>
    <col min="8465" max="8465" width="14.25390625" style="25" customWidth="1"/>
    <col min="8466" max="8700" width="9.75390625" style="25" customWidth="1"/>
    <col min="8701" max="8701" width="8.00390625" style="25" customWidth="1"/>
    <col min="8702" max="8702" width="14.75390625" style="25" customWidth="1"/>
    <col min="8703" max="8703" width="98.125" style="25" customWidth="1"/>
    <col min="8704" max="8704" width="6.875" style="25" customWidth="1"/>
    <col min="8705" max="8705" width="12.375" style="25" customWidth="1"/>
    <col min="8706" max="8719" width="9.75390625" style="25" hidden="1" customWidth="1"/>
    <col min="8720" max="8720" width="14.00390625" style="25" customWidth="1"/>
    <col min="8721" max="8721" width="14.25390625" style="25" customWidth="1"/>
    <col min="8722" max="8956" width="9.75390625" style="25" customWidth="1"/>
    <col min="8957" max="8957" width="8.00390625" style="25" customWidth="1"/>
    <col min="8958" max="8958" width="14.75390625" style="25" customWidth="1"/>
    <col min="8959" max="8959" width="98.125" style="25" customWidth="1"/>
    <col min="8960" max="8960" width="6.875" style="25" customWidth="1"/>
    <col min="8961" max="8961" width="12.375" style="25" customWidth="1"/>
    <col min="8962" max="8975" width="9.75390625" style="25" hidden="1" customWidth="1"/>
    <col min="8976" max="8976" width="14.00390625" style="25" customWidth="1"/>
    <col min="8977" max="8977" width="14.25390625" style="25" customWidth="1"/>
    <col min="8978" max="9212" width="9.75390625" style="25" customWidth="1"/>
    <col min="9213" max="9213" width="8.00390625" style="25" customWidth="1"/>
    <col min="9214" max="9214" width="14.75390625" style="25" customWidth="1"/>
    <col min="9215" max="9215" width="98.125" style="25" customWidth="1"/>
    <col min="9216" max="9216" width="6.875" style="25" customWidth="1"/>
    <col min="9217" max="9217" width="12.375" style="25" customWidth="1"/>
    <col min="9218" max="9231" width="9.75390625" style="25" hidden="1" customWidth="1"/>
    <col min="9232" max="9232" width="14.00390625" style="25" customWidth="1"/>
    <col min="9233" max="9233" width="14.25390625" style="25" customWidth="1"/>
    <col min="9234" max="9468" width="9.75390625" style="25" customWidth="1"/>
    <col min="9469" max="9469" width="8.00390625" style="25" customWidth="1"/>
    <col min="9470" max="9470" width="14.75390625" style="25" customWidth="1"/>
    <col min="9471" max="9471" width="98.125" style="25" customWidth="1"/>
    <col min="9472" max="9472" width="6.875" style="25" customWidth="1"/>
    <col min="9473" max="9473" width="12.375" style="25" customWidth="1"/>
    <col min="9474" max="9487" width="9.75390625" style="25" hidden="1" customWidth="1"/>
    <col min="9488" max="9488" width="14.00390625" style="25" customWidth="1"/>
    <col min="9489" max="9489" width="14.25390625" style="25" customWidth="1"/>
    <col min="9490" max="9724" width="9.75390625" style="25" customWidth="1"/>
    <col min="9725" max="9725" width="8.00390625" style="25" customWidth="1"/>
    <col min="9726" max="9726" width="14.75390625" style="25" customWidth="1"/>
    <col min="9727" max="9727" width="98.125" style="25" customWidth="1"/>
    <col min="9728" max="9728" width="6.875" style="25" customWidth="1"/>
    <col min="9729" max="9729" width="12.375" style="25" customWidth="1"/>
    <col min="9730" max="9743" width="9.75390625" style="25" hidden="1" customWidth="1"/>
    <col min="9744" max="9744" width="14.00390625" style="25" customWidth="1"/>
    <col min="9745" max="9745" width="14.25390625" style="25" customWidth="1"/>
    <col min="9746" max="9980" width="9.75390625" style="25" customWidth="1"/>
    <col min="9981" max="9981" width="8.00390625" style="25" customWidth="1"/>
    <col min="9982" max="9982" width="14.75390625" style="25" customWidth="1"/>
    <col min="9983" max="9983" width="98.125" style="25" customWidth="1"/>
    <col min="9984" max="9984" width="6.875" style="25" customWidth="1"/>
    <col min="9985" max="9985" width="12.375" style="25" customWidth="1"/>
    <col min="9986" max="9999" width="9.75390625" style="25" hidden="1" customWidth="1"/>
    <col min="10000" max="10000" width="14.00390625" style="25" customWidth="1"/>
    <col min="10001" max="10001" width="14.25390625" style="25" customWidth="1"/>
    <col min="10002" max="10236" width="9.75390625" style="25" customWidth="1"/>
    <col min="10237" max="10237" width="8.00390625" style="25" customWidth="1"/>
    <col min="10238" max="10238" width="14.75390625" style="25" customWidth="1"/>
    <col min="10239" max="10239" width="98.125" style="25" customWidth="1"/>
    <col min="10240" max="10240" width="6.875" style="25" customWidth="1"/>
    <col min="10241" max="10241" width="12.375" style="25" customWidth="1"/>
    <col min="10242" max="10255" width="9.75390625" style="25" hidden="1" customWidth="1"/>
    <col min="10256" max="10256" width="14.00390625" style="25" customWidth="1"/>
    <col min="10257" max="10257" width="14.25390625" style="25" customWidth="1"/>
    <col min="10258" max="10492" width="9.75390625" style="25" customWidth="1"/>
    <col min="10493" max="10493" width="8.00390625" style="25" customWidth="1"/>
    <col min="10494" max="10494" width="14.75390625" style="25" customWidth="1"/>
    <col min="10495" max="10495" width="98.125" style="25" customWidth="1"/>
    <col min="10496" max="10496" width="6.875" style="25" customWidth="1"/>
    <col min="10497" max="10497" width="12.375" style="25" customWidth="1"/>
    <col min="10498" max="10511" width="9.75390625" style="25" hidden="1" customWidth="1"/>
    <col min="10512" max="10512" width="14.00390625" style="25" customWidth="1"/>
    <col min="10513" max="10513" width="14.25390625" style="25" customWidth="1"/>
    <col min="10514" max="10748" width="9.75390625" style="25" customWidth="1"/>
    <col min="10749" max="10749" width="8.00390625" style="25" customWidth="1"/>
    <col min="10750" max="10750" width="14.75390625" style="25" customWidth="1"/>
    <col min="10751" max="10751" width="98.125" style="25" customWidth="1"/>
    <col min="10752" max="10752" width="6.875" style="25" customWidth="1"/>
    <col min="10753" max="10753" width="12.375" style="25" customWidth="1"/>
    <col min="10754" max="10767" width="9.75390625" style="25" hidden="1" customWidth="1"/>
    <col min="10768" max="10768" width="14.00390625" style="25" customWidth="1"/>
    <col min="10769" max="10769" width="14.25390625" style="25" customWidth="1"/>
    <col min="10770" max="11004" width="9.75390625" style="25" customWidth="1"/>
    <col min="11005" max="11005" width="8.00390625" style="25" customWidth="1"/>
    <col min="11006" max="11006" width="14.75390625" style="25" customWidth="1"/>
    <col min="11007" max="11007" width="98.125" style="25" customWidth="1"/>
    <col min="11008" max="11008" width="6.875" style="25" customWidth="1"/>
    <col min="11009" max="11009" width="12.375" style="25" customWidth="1"/>
    <col min="11010" max="11023" width="9.75390625" style="25" hidden="1" customWidth="1"/>
    <col min="11024" max="11024" width="14.00390625" style="25" customWidth="1"/>
    <col min="11025" max="11025" width="14.25390625" style="25" customWidth="1"/>
    <col min="11026" max="11260" width="9.75390625" style="25" customWidth="1"/>
    <col min="11261" max="11261" width="8.00390625" style="25" customWidth="1"/>
    <col min="11262" max="11262" width="14.75390625" style="25" customWidth="1"/>
    <col min="11263" max="11263" width="98.125" style="25" customWidth="1"/>
    <col min="11264" max="11264" width="6.875" style="25" customWidth="1"/>
    <col min="11265" max="11265" width="12.375" style="25" customWidth="1"/>
    <col min="11266" max="11279" width="9.75390625" style="25" hidden="1" customWidth="1"/>
    <col min="11280" max="11280" width="14.00390625" style="25" customWidth="1"/>
    <col min="11281" max="11281" width="14.25390625" style="25" customWidth="1"/>
    <col min="11282" max="11516" width="9.75390625" style="25" customWidth="1"/>
    <col min="11517" max="11517" width="8.00390625" style="25" customWidth="1"/>
    <col min="11518" max="11518" width="14.75390625" style="25" customWidth="1"/>
    <col min="11519" max="11519" width="98.125" style="25" customWidth="1"/>
    <col min="11520" max="11520" width="6.875" style="25" customWidth="1"/>
    <col min="11521" max="11521" width="12.375" style="25" customWidth="1"/>
    <col min="11522" max="11535" width="9.75390625" style="25" hidden="1" customWidth="1"/>
    <col min="11536" max="11536" width="14.00390625" style="25" customWidth="1"/>
    <col min="11537" max="11537" width="14.25390625" style="25" customWidth="1"/>
    <col min="11538" max="11772" width="9.75390625" style="25" customWidth="1"/>
    <col min="11773" max="11773" width="8.00390625" style="25" customWidth="1"/>
    <col min="11774" max="11774" width="14.75390625" style="25" customWidth="1"/>
    <col min="11775" max="11775" width="98.125" style="25" customWidth="1"/>
    <col min="11776" max="11776" width="6.875" style="25" customWidth="1"/>
    <col min="11777" max="11777" width="12.375" style="25" customWidth="1"/>
    <col min="11778" max="11791" width="9.75390625" style="25" hidden="1" customWidth="1"/>
    <col min="11792" max="11792" width="14.00390625" style="25" customWidth="1"/>
    <col min="11793" max="11793" width="14.25390625" style="25" customWidth="1"/>
    <col min="11794" max="12028" width="9.75390625" style="25" customWidth="1"/>
    <col min="12029" max="12029" width="8.00390625" style="25" customWidth="1"/>
    <col min="12030" max="12030" width="14.75390625" style="25" customWidth="1"/>
    <col min="12031" max="12031" width="98.125" style="25" customWidth="1"/>
    <col min="12032" max="12032" width="6.875" style="25" customWidth="1"/>
    <col min="12033" max="12033" width="12.375" style="25" customWidth="1"/>
    <col min="12034" max="12047" width="9.75390625" style="25" hidden="1" customWidth="1"/>
    <col min="12048" max="12048" width="14.00390625" style="25" customWidth="1"/>
    <col min="12049" max="12049" width="14.25390625" style="25" customWidth="1"/>
    <col min="12050" max="12284" width="9.75390625" style="25" customWidth="1"/>
    <col min="12285" max="12285" width="8.00390625" style="25" customWidth="1"/>
    <col min="12286" max="12286" width="14.75390625" style="25" customWidth="1"/>
    <col min="12287" max="12287" width="98.125" style="25" customWidth="1"/>
    <col min="12288" max="12288" width="6.875" style="25" customWidth="1"/>
    <col min="12289" max="12289" width="12.375" style="25" customWidth="1"/>
    <col min="12290" max="12303" width="9.75390625" style="25" hidden="1" customWidth="1"/>
    <col min="12304" max="12304" width="14.00390625" style="25" customWidth="1"/>
    <col min="12305" max="12305" width="14.25390625" style="25" customWidth="1"/>
    <col min="12306" max="12540" width="9.75390625" style="25" customWidth="1"/>
    <col min="12541" max="12541" width="8.00390625" style="25" customWidth="1"/>
    <col min="12542" max="12542" width="14.75390625" style="25" customWidth="1"/>
    <col min="12543" max="12543" width="98.125" style="25" customWidth="1"/>
    <col min="12544" max="12544" width="6.875" style="25" customWidth="1"/>
    <col min="12545" max="12545" width="12.375" style="25" customWidth="1"/>
    <col min="12546" max="12559" width="9.75390625" style="25" hidden="1" customWidth="1"/>
    <col min="12560" max="12560" width="14.00390625" style="25" customWidth="1"/>
    <col min="12561" max="12561" width="14.25390625" style="25" customWidth="1"/>
    <col min="12562" max="12796" width="9.75390625" style="25" customWidth="1"/>
    <col min="12797" max="12797" width="8.00390625" style="25" customWidth="1"/>
    <col min="12798" max="12798" width="14.75390625" style="25" customWidth="1"/>
    <col min="12799" max="12799" width="98.125" style="25" customWidth="1"/>
    <col min="12800" max="12800" width="6.875" style="25" customWidth="1"/>
    <col min="12801" max="12801" width="12.375" style="25" customWidth="1"/>
    <col min="12802" max="12815" width="9.75390625" style="25" hidden="1" customWidth="1"/>
    <col min="12816" max="12816" width="14.00390625" style="25" customWidth="1"/>
    <col min="12817" max="12817" width="14.25390625" style="25" customWidth="1"/>
    <col min="12818" max="13052" width="9.75390625" style="25" customWidth="1"/>
    <col min="13053" max="13053" width="8.00390625" style="25" customWidth="1"/>
    <col min="13054" max="13054" width="14.75390625" style="25" customWidth="1"/>
    <col min="13055" max="13055" width="98.125" style="25" customWidth="1"/>
    <col min="13056" max="13056" width="6.875" style="25" customWidth="1"/>
    <col min="13057" max="13057" width="12.375" style="25" customWidth="1"/>
    <col min="13058" max="13071" width="9.75390625" style="25" hidden="1" customWidth="1"/>
    <col min="13072" max="13072" width="14.00390625" style="25" customWidth="1"/>
    <col min="13073" max="13073" width="14.25390625" style="25" customWidth="1"/>
    <col min="13074" max="13308" width="9.75390625" style="25" customWidth="1"/>
    <col min="13309" max="13309" width="8.00390625" style="25" customWidth="1"/>
    <col min="13310" max="13310" width="14.75390625" style="25" customWidth="1"/>
    <col min="13311" max="13311" width="98.125" style="25" customWidth="1"/>
    <col min="13312" max="13312" width="6.875" style="25" customWidth="1"/>
    <col min="13313" max="13313" width="12.375" style="25" customWidth="1"/>
    <col min="13314" max="13327" width="9.75390625" style="25" hidden="1" customWidth="1"/>
    <col min="13328" max="13328" width="14.00390625" style="25" customWidth="1"/>
    <col min="13329" max="13329" width="14.25390625" style="25" customWidth="1"/>
    <col min="13330" max="13564" width="9.75390625" style="25" customWidth="1"/>
    <col min="13565" max="13565" width="8.00390625" style="25" customWidth="1"/>
    <col min="13566" max="13566" width="14.75390625" style="25" customWidth="1"/>
    <col min="13567" max="13567" width="98.125" style="25" customWidth="1"/>
    <col min="13568" max="13568" width="6.875" style="25" customWidth="1"/>
    <col min="13569" max="13569" width="12.375" style="25" customWidth="1"/>
    <col min="13570" max="13583" width="9.75390625" style="25" hidden="1" customWidth="1"/>
    <col min="13584" max="13584" width="14.00390625" style="25" customWidth="1"/>
    <col min="13585" max="13585" width="14.25390625" style="25" customWidth="1"/>
    <col min="13586" max="13820" width="9.75390625" style="25" customWidth="1"/>
    <col min="13821" max="13821" width="8.00390625" style="25" customWidth="1"/>
    <col min="13822" max="13822" width="14.75390625" style="25" customWidth="1"/>
    <col min="13823" max="13823" width="98.125" style="25" customWidth="1"/>
    <col min="13824" max="13824" width="6.875" style="25" customWidth="1"/>
    <col min="13825" max="13825" width="12.375" style="25" customWidth="1"/>
    <col min="13826" max="13839" width="9.75390625" style="25" hidden="1" customWidth="1"/>
    <col min="13840" max="13840" width="14.00390625" style="25" customWidth="1"/>
    <col min="13841" max="13841" width="14.25390625" style="25" customWidth="1"/>
    <col min="13842" max="14076" width="9.75390625" style="25" customWidth="1"/>
    <col min="14077" max="14077" width="8.00390625" style="25" customWidth="1"/>
    <col min="14078" max="14078" width="14.75390625" style="25" customWidth="1"/>
    <col min="14079" max="14079" width="98.125" style="25" customWidth="1"/>
    <col min="14080" max="14080" width="6.875" style="25" customWidth="1"/>
    <col min="14081" max="14081" width="12.375" style="25" customWidth="1"/>
    <col min="14082" max="14095" width="9.75390625" style="25" hidden="1" customWidth="1"/>
    <col min="14096" max="14096" width="14.00390625" style="25" customWidth="1"/>
    <col min="14097" max="14097" width="14.25390625" style="25" customWidth="1"/>
    <col min="14098" max="14332" width="9.75390625" style="25" customWidth="1"/>
    <col min="14333" max="14333" width="8.00390625" style="25" customWidth="1"/>
    <col min="14334" max="14334" width="14.75390625" style="25" customWidth="1"/>
    <col min="14335" max="14335" width="98.125" style="25" customWidth="1"/>
    <col min="14336" max="14336" width="6.875" style="25" customWidth="1"/>
    <col min="14337" max="14337" width="12.375" style="25" customWidth="1"/>
    <col min="14338" max="14351" width="9.75390625" style="25" hidden="1" customWidth="1"/>
    <col min="14352" max="14352" width="14.00390625" style="25" customWidth="1"/>
    <col min="14353" max="14353" width="14.25390625" style="25" customWidth="1"/>
    <col min="14354" max="14588" width="9.75390625" style="25" customWidth="1"/>
    <col min="14589" max="14589" width="8.00390625" style="25" customWidth="1"/>
    <col min="14590" max="14590" width="14.75390625" style="25" customWidth="1"/>
    <col min="14591" max="14591" width="98.125" style="25" customWidth="1"/>
    <col min="14592" max="14592" width="6.875" style="25" customWidth="1"/>
    <col min="14593" max="14593" width="12.375" style="25" customWidth="1"/>
    <col min="14594" max="14607" width="9.75390625" style="25" hidden="1" customWidth="1"/>
    <col min="14608" max="14608" width="14.00390625" style="25" customWidth="1"/>
    <col min="14609" max="14609" width="14.25390625" style="25" customWidth="1"/>
    <col min="14610" max="14844" width="9.75390625" style="25" customWidth="1"/>
    <col min="14845" max="14845" width="8.00390625" style="25" customWidth="1"/>
    <col min="14846" max="14846" width="14.75390625" style="25" customWidth="1"/>
    <col min="14847" max="14847" width="98.125" style="25" customWidth="1"/>
    <col min="14848" max="14848" width="6.875" style="25" customWidth="1"/>
    <col min="14849" max="14849" width="12.375" style="25" customWidth="1"/>
    <col min="14850" max="14863" width="9.75390625" style="25" hidden="1" customWidth="1"/>
    <col min="14864" max="14864" width="14.00390625" style="25" customWidth="1"/>
    <col min="14865" max="14865" width="14.25390625" style="25" customWidth="1"/>
    <col min="14866" max="15100" width="9.75390625" style="25" customWidth="1"/>
    <col min="15101" max="15101" width="8.00390625" style="25" customWidth="1"/>
    <col min="15102" max="15102" width="14.75390625" style="25" customWidth="1"/>
    <col min="15103" max="15103" width="98.125" style="25" customWidth="1"/>
    <col min="15104" max="15104" width="6.875" style="25" customWidth="1"/>
    <col min="15105" max="15105" width="12.375" style="25" customWidth="1"/>
    <col min="15106" max="15119" width="9.75390625" style="25" hidden="1" customWidth="1"/>
    <col min="15120" max="15120" width="14.00390625" style="25" customWidth="1"/>
    <col min="15121" max="15121" width="14.25390625" style="25" customWidth="1"/>
    <col min="15122" max="15356" width="9.75390625" style="25" customWidth="1"/>
    <col min="15357" max="15357" width="8.00390625" style="25" customWidth="1"/>
    <col min="15358" max="15358" width="14.75390625" style="25" customWidth="1"/>
    <col min="15359" max="15359" width="98.125" style="25" customWidth="1"/>
    <col min="15360" max="15360" width="6.875" style="25" customWidth="1"/>
    <col min="15361" max="15361" width="12.375" style="25" customWidth="1"/>
    <col min="15362" max="15375" width="9.75390625" style="25" hidden="1" customWidth="1"/>
    <col min="15376" max="15376" width="14.00390625" style="25" customWidth="1"/>
    <col min="15377" max="15377" width="14.25390625" style="25" customWidth="1"/>
    <col min="15378" max="15612" width="9.75390625" style="25" customWidth="1"/>
    <col min="15613" max="15613" width="8.00390625" style="25" customWidth="1"/>
    <col min="15614" max="15614" width="14.75390625" style="25" customWidth="1"/>
    <col min="15615" max="15615" width="98.125" style="25" customWidth="1"/>
    <col min="15616" max="15616" width="6.875" style="25" customWidth="1"/>
    <col min="15617" max="15617" width="12.375" style="25" customWidth="1"/>
    <col min="15618" max="15631" width="9.75390625" style="25" hidden="1" customWidth="1"/>
    <col min="15632" max="15632" width="14.00390625" style="25" customWidth="1"/>
    <col min="15633" max="15633" width="14.25390625" style="25" customWidth="1"/>
    <col min="15634" max="15868" width="9.75390625" style="25" customWidth="1"/>
    <col min="15869" max="15869" width="8.00390625" style="25" customWidth="1"/>
    <col min="15870" max="15870" width="14.75390625" style="25" customWidth="1"/>
    <col min="15871" max="15871" width="98.125" style="25" customWidth="1"/>
    <col min="15872" max="15872" width="6.875" style="25" customWidth="1"/>
    <col min="15873" max="15873" width="12.375" style="25" customWidth="1"/>
    <col min="15874" max="15887" width="9.75390625" style="25" hidden="1" customWidth="1"/>
    <col min="15888" max="15888" width="14.00390625" style="25" customWidth="1"/>
    <col min="15889" max="15889" width="14.25390625" style="25" customWidth="1"/>
    <col min="15890" max="16124" width="9.75390625" style="25" customWidth="1"/>
    <col min="16125" max="16125" width="8.00390625" style="25" customWidth="1"/>
    <col min="16126" max="16126" width="14.75390625" style="25" customWidth="1"/>
    <col min="16127" max="16127" width="98.125" style="25" customWidth="1"/>
    <col min="16128" max="16128" width="6.875" style="25" customWidth="1"/>
    <col min="16129" max="16129" width="12.375" style="25" customWidth="1"/>
    <col min="16130" max="16143" width="9.75390625" style="25" hidden="1" customWidth="1"/>
    <col min="16144" max="16144" width="14.00390625" style="25" customWidth="1"/>
    <col min="16145" max="16145" width="14.25390625" style="25" customWidth="1"/>
    <col min="16146" max="16384" width="9.75390625" style="25" customWidth="1"/>
  </cols>
  <sheetData>
    <row r="1" ht="0.75" customHeight="1">
      <c r="G1" s="25"/>
    </row>
    <row r="2" spans="1:21" ht="53.25" customHeight="1">
      <c r="A2" s="601" t="s">
        <v>1096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</row>
    <row r="3" spans="1:21" ht="34.5" customHeight="1">
      <c r="A3" s="585" t="s">
        <v>1090</v>
      </c>
      <c r="B3" s="585"/>
      <c r="C3" s="585"/>
      <c r="D3" s="585"/>
      <c r="E3" s="585"/>
      <c r="F3" s="606"/>
      <c r="G3" s="606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</row>
    <row r="4" spans="1:21" ht="24.75" customHeight="1">
      <c r="A4" s="607" t="s">
        <v>1045</v>
      </c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607"/>
      <c r="R4" s="607"/>
      <c r="S4" s="607"/>
      <c r="T4" s="608"/>
      <c r="U4" s="608"/>
    </row>
    <row r="5" spans="1:21" ht="24.75" customHeight="1">
      <c r="A5" s="510"/>
      <c r="B5" s="510"/>
      <c r="C5" s="512" t="s">
        <v>1053</v>
      </c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0"/>
      <c r="Q5" s="510"/>
      <c r="R5" s="510"/>
      <c r="S5" s="510"/>
      <c r="T5" s="511"/>
      <c r="U5" s="511"/>
    </row>
    <row r="6" spans="1:9" ht="3.75" customHeight="1" thickBot="1">
      <c r="A6" s="602"/>
      <c r="B6" s="602"/>
      <c r="C6" s="602"/>
      <c r="D6" s="602"/>
      <c r="E6" s="602"/>
      <c r="F6" s="27"/>
      <c r="G6" s="27"/>
      <c r="H6" s="27"/>
      <c r="I6" s="27"/>
    </row>
    <row r="7" spans="1:21" ht="14.25" customHeight="1" thickBot="1" thickTop="1">
      <c r="A7" s="603" t="s">
        <v>16</v>
      </c>
      <c r="B7" s="604" t="s">
        <v>21</v>
      </c>
      <c r="C7" s="604" t="s">
        <v>20</v>
      </c>
      <c r="D7" s="605" t="s">
        <v>4</v>
      </c>
      <c r="E7" s="605" t="s">
        <v>5</v>
      </c>
      <c r="F7" s="27"/>
      <c r="G7" s="27"/>
      <c r="H7" s="27"/>
      <c r="I7" s="27"/>
      <c r="T7" s="605" t="s">
        <v>86</v>
      </c>
      <c r="U7" s="600" t="s">
        <v>22</v>
      </c>
    </row>
    <row r="8" spans="1:252" ht="14.25" customHeight="1" thickBot="1" thickTop="1">
      <c r="A8" s="603"/>
      <c r="B8" s="604"/>
      <c r="C8" s="604"/>
      <c r="D8" s="605"/>
      <c r="E8" s="605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605"/>
      <c r="U8" s="600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</row>
    <row r="9" spans="1:252" ht="12" customHeight="1" thickTop="1">
      <c r="A9" s="603"/>
      <c r="B9" s="604"/>
      <c r="C9" s="604"/>
      <c r="D9" s="605"/>
      <c r="E9" s="605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605"/>
      <c r="U9" s="600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</row>
    <row r="10" spans="1:252" ht="12" customHeight="1">
      <c r="A10" s="30">
        <v>1</v>
      </c>
      <c r="B10" s="31">
        <v>2</v>
      </c>
      <c r="C10" s="31">
        <v>3</v>
      </c>
      <c r="D10" s="31">
        <v>4</v>
      </c>
      <c r="E10" s="31">
        <v>5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1">
        <v>6</v>
      </c>
      <c r="U10" s="33">
        <v>7</v>
      </c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</row>
    <row r="11" spans="1:21" ht="15" customHeight="1">
      <c r="A11" s="36">
        <v>1</v>
      </c>
      <c r="B11" s="184" t="s">
        <v>17</v>
      </c>
      <c r="C11" s="515" t="s">
        <v>3</v>
      </c>
      <c r="D11" s="516" t="s">
        <v>18</v>
      </c>
      <c r="E11" s="517" t="s">
        <v>18</v>
      </c>
      <c r="F11" s="34"/>
      <c r="G11" s="35"/>
      <c r="H11" s="35"/>
      <c r="I11" s="35"/>
      <c r="J11" s="35"/>
      <c r="T11" s="518" t="s">
        <v>18</v>
      </c>
      <c r="U11" s="519">
        <f>U12+U14+U16+U39+U41</f>
        <v>0</v>
      </c>
    </row>
    <row r="12" spans="1:21" ht="46.5" customHeight="1">
      <c r="A12" s="36" t="s">
        <v>154</v>
      </c>
      <c r="B12" s="37" t="s">
        <v>2</v>
      </c>
      <c r="C12" s="38" t="s">
        <v>7</v>
      </c>
      <c r="D12" s="39" t="s">
        <v>18</v>
      </c>
      <c r="E12" s="40" t="s">
        <v>18</v>
      </c>
      <c r="F12" s="34"/>
      <c r="G12" s="35"/>
      <c r="H12" s="35"/>
      <c r="I12" s="35"/>
      <c r="J12" s="35"/>
      <c r="T12" s="41" t="s">
        <v>18</v>
      </c>
      <c r="U12" s="42">
        <f>SUM(U13)</f>
        <v>0</v>
      </c>
    </row>
    <row r="13" spans="1:21" ht="15.75" customHeight="1">
      <c r="A13" s="43" t="s">
        <v>155</v>
      </c>
      <c r="B13" s="44"/>
      <c r="C13" s="45" t="s">
        <v>9</v>
      </c>
      <c r="D13" s="46" t="s">
        <v>112</v>
      </c>
      <c r="E13" s="47">
        <f>1.411+0.05267+0.04261+0.07137+0.12629+0.0758+0.10702</f>
        <v>1.89</v>
      </c>
      <c r="F13" s="48"/>
      <c r="G13" s="48"/>
      <c r="H13" s="48"/>
      <c r="I13" s="48"/>
      <c r="J13" s="48"/>
      <c r="K13" s="49"/>
      <c r="L13" s="49"/>
      <c r="M13" s="49"/>
      <c r="N13" s="49"/>
      <c r="O13" s="49"/>
      <c r="P13" s="49"/>
      <c r="Q13" s="49"/>
      <c r="R13" s="49"/>
      <c r="S13" s="49"/>
      <c r="T13" s="50">
        <v>0</v>
      </c>
      <c r="U13" s="51">
        <f>ROUND(E13*T13,2)</f>
        <v>0</v>
      </c>
    </row>
    <row r="14" spans="1:21" ht="32.25" customHeight="1">
      <c r="A14" s="36" t="s">
        <v>838</v>
      </c>
      <c r="B14" s="37" t="s">
        <v>26</v>
      </c>
      <c r="C14" s="62" t="s">
        <v>27</v>
      </c>
      <c r="D14" s="63" t="s">
        <v>18</v>
      </c>
      <c r="E14" s="64" t="s">
        <v>18</v>
      </c>
      <c r="F14" s="48"/>
      <c r="G14" s="48"/>
      <c r="H14" s="48"/>
      <c r="I14" s="48"/>
      <c r="J14" s="48"/>
      <c r="K14" s="49"/>
      <c r="L14" s="49"/>
      <c r="M14" s="49"/>
      <c r="N14" s="49"/>
      <c r="O14" s="49"/>
      <c r="P14" s="49"/>
      <c r="Q14" s="49"/>
      <c r="R14" s="49"/>
      <c r="S14" s="49"/>
      <c r="T14" s="41" t="s">
        <v>18</v>
      </c>
      <c r="U14" s="42">
        <f>SUM(U15)</f>
        <v>0</v>
      </c>
    </row>
    <row r="15" spans="1:21" ht="29.25" customHeight="1">
      <c r="A15" s="65" t="s">
        <v>1143</v>
      </c>
      <c r="B15" s="66"/>
      <c r="C15" s="67" t="s">
        <v>240</v>
      </c>
      <c r="D15" s="68" t="s">
        <v>241</v>
      </c>
      <c r="E15" s="69">
        <v>23168.2</v>
      </c>
      <c r="F15" s="48"/>
      <c r="G15" s="48"/>
      <c r="H15" s="48"/>
      <c r="I15" s="48"/>
      <c r="J15" s="48"/>
      <c r="K15" s="49"/>
      <c r="L15" s="49"/>
      <c r="M15" s="49"/>
      <c r="N15" s="49"/>
      <c r="O15" s="49"/>
      <c r="P15" s="49"/>
      <c r="Q15" s="49"/>
      <c r="R15" s="49"/>
      <c r="S15" s="49"/>
      <c r="T15" s="50">
        <v>0</v>
      </c>
      <c r="U15" s="51">
        <f>ROUND(E15*T15,2)</f>
        <v>0</v>
      </c>
    </row>
    <row r="16" spans="1:21" ht="32.25" customHeight="1">
      <c r="A16" s="36" t="s">
        <v>839</v>
      </c>
      <c r="B16" s="37" t="s">
        <v>81</v>
      </c>
      <c r="C16" s="70" t="s">
        <v>82</v>
      </c>
      <c r="D16" s="56" t="s">
        <v>18</v>
      </c>
      <c r="E16" s="64" t="s">
        <v>18</v>
      </c>
      <c r="F16" s="71"/>
      <c r="G16" s="72"/>
      <c r="H16" s="49"/>
      <c r="I16" s="48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1" t="s">
        <v>18</v>
      </c>
      <c r="U16" s="42">
        <f>SUM(U17:U38)</f>
        <v>0</v>
      </c>
    </row>
    <row r="17" spans="1:21" ht="15.75" customHeight="1">
      <c r="A17" s="59" t="s">
        <v>1144</v>
      </c>
      <c r="B17" s="39"/>
      <c r="C17" s="60" t="s">
        <v>242</v>
      </c>
      <c r="D17" s="39" t="s">
        <v>239</v>
      </c>
      <c r="E17" s="58">
        <v>318.5</v>
      </c>
      <c r="F17" s="71"/>
      <c r="G17" s="72"/>
      <c r="H17" s="49"/>
      <c r="I17" s="48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50">
        <v>0</v>
      </c>
      <c r="U17" s="51">
        <f>ROUND(E17*T17,2)</f>
        <v>0</v>
      </c>
    </row>
    <row r="18" spans="1:21" ht="15.75" customHeight="1">
      <c r="A18" s="59" t="s">
        <v>1145</v>
      </c>
      <c r="B18" s="39"/>
      <c r="C18" s="60" t="s">
        <v>243</v>
      </c>
      <c r="D18" s="39" t="s">
        <v>239</v>
      </c>
      <c r="E18" s="58">
        <v>441.8</v>
      </c>
      <c r="F18" s="71"/>
      <c r="G18" s="72"/>
      <c r="H18" s="49"/>
      <c r="I18" s="48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50">
        <v>0</v>
      </c>
      <c r="U18" s="51">
        <f aca="true" t="shared" si="0" ref="U18:U45">ROUND(E18*T18,2)</f>
        <v>0</v>
      </c>
    </row>
    <row r="19" spans="1:21" ht="15.75" customHeight="1">
      <c r="A19" s="59" t="s">
        <v>1146</v>
      </c>
      <c r="B19" s="39"/>
      <c r="C19" s="60" t="s">
        <v>244</v>
      </c>
      <c r="D19" s="39" t="s">
        <v>239</v>
      </c>
      <c r="E19" s="58">
        <v>1740.13</v>
      </c>
      <c r="F19" s="71"/>
      <c r="G19" s="72"/>
      <c r="H19" s="49"/>
      <c r="I19" s="48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50">
        <v>0</v>
      </c>
      <c r="U19" s="51">
        <f t="shared" si="0"/>
        <v>0</v>
      </c>
    </row>
    <row r="20" spans="1:21" ht="30.75" customHeight="1">
      <c r="A20" s="59" t="s">
        <v>1147</v>
      </c>
      <c r="B20" s="56"/>
      <c r="C20" s="57" t="s">
        <v>245</v>
      </c>
      <c r="D20" s="56" t="s">
        <v>239</v>
      </c>
      <c r="E20" s="58">
        <v>153.85</v>
      </c>
      <c r="F20" s="71"/>
      <c r="G20" s="72"/>
      <c r="H20" s="49"/>
      <c r="I20" s="48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50">
        <v>0</v>
      </c>
      <c r="U20" s="51">
        <f t="shared" si="0"/>
        <v>0</v>
      </c>
    </row>
    <row r="21" spans="1:21" ht="30.75" customHeight="1">
      <c r="A21" s="59" t="s">
        <v>1148</v>
      </c>
      <c r="B21" s="39"/>
      <c r="C21" s="60" t="s">
        <v>246</v>
      </c>
      <c r="D21" s="39" t="s">
        <v>239</v>
      </c>
      <c r="E21" s="61">
        <v>427.5</v>
      </c>
      <c r="F21" s="71"/>
      <c r="G21" s="72"/>
      <c r="H21" s="49"/>
      <c r="I21" s="48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50">
        <v>0</v>
      </c>
      <c r="U21" s="51">
        <f t="shared" si="0"/>
        <v>0</v>
      </c>
    </row>
    <row r="22" spans="1:21" ht="30" customHeight="1">
      <c r="A22" s="59" t="s">
        <v>1149</v>
      </c>
      <c r="B22" s="56"/>
      <c r="C22" s="60" t="s">
        <v>247</v>
      </c>
      <c r="D22" s="56" t="s">
        <v>239</v>
      </c>
      <c r="E22" s="58">
        <v>197.4</v>
      </c>
      <c r="F22" s="71"/>
      <c r="G22" s="72"/>
      <c r="H22" s="49"/>
      <c r="I22" s="48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50">
        <v>0</v>
      </c>
      <c r="U22" s="51">
        <f t="shared" si="0"/>
        <v>0</v>
      </c>
    </row>
    <row r="23" spans="1:21" ht="32.25" customHeight="1">
      <c r="A23" s="59" t="s">
        <v>1150</v>
      </c>
      <c r="B23" s="66"/>
      <c r="C23" s="60" t="s">
        <v>248</v>
      </c>
      <c r="D23" s="66" t="s">
        <v>239</v>
      </c>
      <c r="E23" s="73">
        <v>269.2</v>
      </c>
      <c r="F23" s="71"/>
      <c r="G23" s="72"/>
      <c r="H23" s="49"/>
      <c r="I23" s="48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0">
        <v>0</v>
      </c>
      <c r="U23" s="51">
        <f t="shared" si="0"/>
        <v>0</v>
      </c>
    </row>
    <row r="24" spans="1:21" ht="30" customHeight="1">
      <c r="A24" s="59" t="s">
        <v>1151</v>
      </c>
      <c r="B24" s="56"/>
      <c r="C24" s="57" t="s">
        <v>249</v>
      </c>
      <c r="D24" s="56" t="s">
        <v>239</v>
      </c>
      <c r="E24" s="58">
        <v>266</v>
      </c>
      <c r="F24" s="74"/>
      <c r="G24" s="74"/>
      <c r="H24" s="49"/>
      <c r="I24" s="48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0">
        <v>0</v>
      </c>
      <c r="U24" s="51">
        <f t="shared" si="0"/>
        <v>0</v>
      </c>
    </row>
    <row r="25" spans="1:21" ht="30" customHeight="1">
      <c r="A25" s="59" t="s">
        <v>1152</v>
      </c>
      <c r="B25" s="66"/>
      <c r="C25" s="67" t="s">
        <v>250</v>
      </c>
      <c r="D25" s="66" t="s">
        <v>239</v>
      </c>
      <c r="E25" s="69">
        <v>857.55</v>
      </c>
      <c r="F25" s="74"/>
      <c r="G25" s="74"/>
      <c r="H25" s="49"/>
      <c r="I25" s="48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>
        <v>0</v>
      </c>
      <c r="U25" s="51">
        <f t="shared" si="0"/>
        <v>0</v>
      </c>
    </row>
    <row r="26" spans="1:21" ht="30" customHeight="1">
      <c r="A26" s="59" t="s">
        <v>1153</v>
      </c>
      <c r="B26" s="39"/>
      <c r="C26" s="60" t="s">
        <v>251</v>
      </c>
      <c r="D26" s="39" t="s">
        <v>239</v>
      </c>
      <c r="E26" s="61">
        <v>2268.98</v>
      </c>
      <c r="F26" s="74"/>
      <c r="G26" s="74"/>
      <c r="H26" s="49"/>
      <c r="I26" s="48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50">
        <v>0</v>
      </c>
      <c r="U26" s="51">
        <f t="shared" si="0"/>
        <v>0</v>
      </c>
    </row>
    <row r="27" spans="1:21" ht="15" customHeight="1">
      <c r="A27" s="59" t="s">
        <v>1154</v>
      </c>
      <c r="B27" s="75"/>
      <c r="C27" s="76" t="s">
        <v>252</v>
      </c>
      <c r="D27" s="75" t="s">
        <v>19</v>
      </c>
      <c r="E27" s="77">
        <v>440.85</v>
      </c>
      <c r="F27" s="78"/>
      <c r="G27" s="79"/>
      <c r="H27" s="49"/>
      <c r="I27" s="4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50">
        <v>0</v>
      </c>
      <c r="U27" s="51">
        <f t="shared" si="0"/>
        <v>0</v>
      </c>
    </row>
    <row r="28" spans="1:21" ht="30.75" customHeight="1">
      <c r="A28" s="59" t="s">
        <v>1155</v>
      </c>
      <c r="B28" s="66"/>
      <c r="C28" s="67" t="s">
        <v>253</v>
      </c>
      <c r="D28" s="66" t="s">
        <v>19</v>
      </c>
      <c r="E28" s="69">
        <v>656.2</v>
      </c>
      <c r="F28" s="78"/>
      <c r="G28" s="79"/>
      <c r="H28" s="49"/>
      <c r="I28" s="48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50">
        <v>0</v>
      </c>
      <c r="U28" s="51">
        <f t="shared" si="0"/>
        <v>0</v>
      </c>
    </row>
    <row r="29" spans="1:21" ht="30.75" customHeight="1">
      <c r="A29" s="59" t="s">
        <v>1156</v>
      </c>
      <c r="B29" s="39"/>
      <c r="C29" s="60" t="s">
        <v>254</v>
      </c>
      <c r="D29" s="39" t="s">
        <v>19</v>
      </c>
      <c r="E29" s="61">
        <v>110.35</v>
      </c>
      <c r="F29" s="78"/>
      <c r="G29" s="79"/>
      <c r="H29" s="49"/>
      <c r="I29" s="48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50">
        <v>0</v>
      </c>
      <c r="U29" s="51">
        <f t="shared" si="0"/>
        <v>0</v>
      </c>
    </row>
    <row r="30" spans="1:21" ht="30.75" customHeight="1">
      <c r="A30" s="59" t="s">
        <v>1157</v>
      </c>
      <c r="B30" s="39"/>
      <c r="C30" s="60" t="s">
        <v>255</v>
      </c>
      <c r="D30" s="39" t="s">
        <v>19</v>
      </c>
      <c r="E30" s="61">
        <v>31</v>
      </c>
      <c r="F30" s="78"/>
      <c r="G30" s="79"/>
      <c r="H30" s="49"/>
      <c r="I30" s="48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50">
        <v>0</v>
      </c>
      <c r="U30" s="51">
        <f t="shared" si="0"/>
        <v>0</v>
      </c>
    </row>
    <row r="31" spans="1:21" ht="15" customHeight="1">
      <c r="A31" s="59" t="s">
        <v>1158</v>
      </c>
      <c r="B31" s="39"/>
      <c r="C31" s="60" t="s">
        <v>256</v>
      </c>
      <c r="D31" s="39" t="s">
        <v>19</v>
      </c>
      <c r="E31" s="61">
        <v>156.35</v>
      </c>
      <c r="F31" s="78"/>
      <c r="G31" s="79"/>
      <c r="H31" s="49"/>
      <c r="I31" s="48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50">
        <v>0</v>
      </c>
      <c r="U31" s="51">
        <f t="shared" si="0"/>
        <v>0</v>
      </c>
    </row>
    <row r="32" spans="1:21" ht="15" customHeight="1">
      <c r="A32" s="59" t="s">
        <v>1159</v>
      </c>
      <c r="B32" s="56"/>
      <c r="C32" s="80" t="s">
        <v>257</v>
      </c>
      <c r="D32" s="81" t="s">
        <v>258</v>
      </c>
      <c r="E32" s="82">
        <f>(E27+E28+E29+E30+E31)*0.05</f>
        <v>69.74</v>
      </c>
      <c r="F32" s="83"/>
      <c r="G32" s="84"/>
      <c r="H32" s="49"/>
      <c r="I32" s="48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>
        <v>0</v>
      </c>
      <c r="U32" s="51">
        <f t="shared" si="0"/>
        <v>0</v>
      </c>
    </row>
    <row r="33" spans="1:21" ht="15.75" customHeight="1">
      <c r="A33" s="59" t="s">
        <v>1160</v>
      </c>
      <c r="B33" s="66"/>
      <c r="C33" s="85" t="s">
        <v>259</v>
      </c>
      <c r="D33" s="86" t="s">
        <v>0</v>
      </c>
      <c r="E33" s="87">
        <v>19</v>
      </c>
      <c r="F33" s="83"/>
      <c r="G33" s="84"/>
      <c r="H33" s="49"/>
      <c r="I33" s="48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50">
        <v>0</v>
      </c>
      <c r="U33" s="51">
        <f t="shared" si="0"/>
        <v>0</v>
      </c>
    </row>
    <row r="34" spans="1:21" ht="15.75" customHeight="1">
      <c r="A34" s="59" t="s">
        <v>1161</v>
      </c>
      <c r="B34" s="39"/>
      <c r="C34" s="88" t="s">
        <v>260</v>
      </c>
      <c r="D34" s="89" t="s">
        <v>0</v>
      </c>
      <c r="E34" s="90">
        <v>16</v>
      </c>
      <c r="F34" s="83"/>
      <c r="G34" s="84"/>
      <c r="H34" s="49"/>
      <c r="I34" s="48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50">
        <v>0</v>
      </c>
      <c r="U34" s="51">
        <f t="shared" si="0"/>
        <v>0</v>
      </c>
    </row>
    <row r="35" spans="1:252" ht="29.25" customHeight="1">
      <c r="A35" s="59" t="s">
        <v>1162</v>
      </c>
      <c r="B35" s="39"/>
      <c r="C35" s="60" t="s">
        <v>261</v>
      </c>
      <c r="D35" s="39" t="s">
        <v>19</v>
      </c>
      <c r="E35" s="61">
        <v>122</v>
      </c>
      <c r="F35" s="83"/>
      <c r="G35" s="91"/>
      <c r="H35" s="92"/>
      <c r="I35" s="93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50">
        <v>0</v>
      </c>
      <c r="U35" s="51">
        <f t="shared" si="0"/>
        <v>0</v>
      </c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94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  <c r="GO35" s="94"/>
      <c r="GP35" s="94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94"/>
      <c r="HD35" s="94"/>
      <c r="HE35" s="94"/>
      <c r="HF35" s="94"/>
      <c r="HG35" s="94"/>
      <c r="HH35" s="94"/>
      <c r="HI35" s="94"/>
      <c r="HJ35" s="94"/>
      <c r="HK35" s="94"/>
      <c r="HL35" s="94"/>
      <c r="HM35" s="94"/>
      <c r="HN35" s="94"/>
      <c r="HO35" s="94"/>
      <c r="HP35" s="94"/>
      <c r="HQ35" s="94"/>
      <c r="HR35" s="94"/>
      <c r="HS35" s="94"/>
      <c r="HT35" s="94"/>
      <c r="HU35" s="94"/>
      <c r="HV35" s="94"/>
      <c r="HW35" s="94"/>
      <c r="HX35" s="94"/>
      <c r="HY35" s="94"/>
      <c r="HZ35" s="94"/>
      <c r="IA35" s="94"/>
      <c r="IB35" s="94"/>
      <c r="IC35" s="94"/>
      <c r="ID35" s="94"/>
      <c r="IE35" s="94"/>
      <c r="IF35" s="94"/>
      <c r="IG35" s="94"/>
      <c r="IH35" s="94"/>
      <c r="II35" s="94"/>
      <c r="IJ35" s="94"/>
      <c r="IK35" s="94"/>
      <c r="IL35" s="94"/>
      <c r="IM35" s="94"/>
      <c r="IN35" s="94"/>
      <c r="IO35" s="94"/>
      <c r="IP35" s="94"/>
      <c r="IQ35" s="94"/>
      <c r="IR35" s="94"/>
    </row>
    <row r="36" spans="1:252" ht="29.25" customHeight="1">
      <c r="A36" s="59" t="s">
        <v>1163</v>
      </c>
      <c r="B36" s="39"/>
      <c r="C36" s="60" t="s">
        <v>262</v>
      </c>
      <c r="D36" s="39" t="s">
        <v>0</v>
      </c>
      <c r="E36" s="61">
        <v>1</v>
      </c>
      <c r="F36" s="83"/>
      <c r="G36" s="91"/>
      <c r="H36" s="92"/>
      <c r="I36" s="93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50">
        <v>0</v>
      </c>
      <c r="U36" s="51">
        <f t="shared" si="0"/>
        <v>0</v>
      </c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94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94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4"/>
      <c r="HB36" s="94"/>
      <c r="HC36" s="94"/>
      <c r="HD36" s="94"/>
      <c r="HE36" s="94"/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94"/>
      <c r="HQ36" s="94"/>
      <c r="HR36" s="94"/>
      <c r="HS36" s="94"/>
      <c r="HT36" s="94"/>
      <c r="HU36" s="94"/>
      <c r="HV36" s="94"/>
      <c r="HW36" s="94"/>
      <c r="HX36" s="94"/>
      <c r="HY36" s="94"/>
      <c r="HZ36" s="94"/>
      <c r="IA36" s="94"/>
      <c r="IB36" s="94"/>
      <c r="IC36" s="94"/>
      <c r="ID36" s="94"/>
      <c r="IE36" s="94"/>
      <c r="IF36" s="94"/>
      <c r="IG36" s="94"/>
      <c r="IH36" s="94"/>
      <c r="II36" s="94"/>
      <c r="IJ36" s="94"/>
      <c r="IK36" s="94"/>
      <c r="IL36" s="94"/>
      <c r="IM36" s="94"/>
      <c r="IN36" s="94"/>
      <c r="IO36" s="94"/>
      <c r="IP36" s="94"/>
      <c r="IQ36" s="94"/>
      <c r="IR36" s="94"/>
    </row>
    <row r="37" spans="1:252" ht="29.25" customHeight="1">
      <c r="A37" s="59" t="s">
        <v>1164</v>
      </c>
      <c r="B37" s="39"/>
      <c r="C37" s="60" t="s">
        <v>263</v>
      </c>
      <c r="D37" s="39" t="s">
        <v>0</v>
      </c>
      <c r="E37" s="61">
        <v>1</v>
      </c>
      <c r="F37" s="83"/>
      <c r="G37" s="91"/>
      <c r="H37" s="92"/>
      <c r="I37" s="93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50">
        <v>0</v>
      </c>
      <c r="U37" s="51">
        <f t="shared" si="0"/>
        <v>0</v>
      </c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4"/>
      <c r="FC37" s="94"/>
      <c r="FD37" s="94"/>
      <c r="FE37" s="94"/>
      <c r="FF37" s="94"/>
      <c r="FG37" s="94"/>
      <c r="FH37" s="94"/>
      <c r="FI37" s="94"/>
      <c r="FJ37" s="94"/>
      <c r="FK37" s="94"/>
      <c r="FL37" s="94"/>
      <c r="FM37" s="94"/>
      <c r="FN37" s="94"/>
      <c r="FO37" s="94"/>
      <c r="FP37" s="94"/>
      <c r="FQ37" s="94"/>
      <c r="FR37" s="94"/>
      <c r="FS37" s="94"/>
      <c r="FT37" s="94"/>
      <c r="FU37" s="94"/>
      <c r="FV37" s="94"/>
      <c r="FW37" s="94"/>
      <c r="FX37" s="94"/>
      <c r="FY37" s="94"/>
      <c r="FZ37" s="94"/>
      <c r="GA37" s="94"/>
      <c r="GB37" s="94"/>
      <c r="GC37" s="94"/>
      <c r="GD37" s="94"/>
      <c r="GE37" s="94"/>
      <c r="GF37" s="94"/>
      <c r="GG37" s="94"/>
      <c r="GH37" s="94"/>
      <c r="GI37" s="94"/>
      <c r="GJ37" s="94"/>
      <c r="GK37" s="94"/>
      <c r="GL37" s="94"/>
      <c r="GM37" s="94"/>
      <c r="GN37" s="94"/>
      <c r="GO37" s="94"/>
      <c r="GP37" s="94"/>
      <c r="GQ37" s="94"/>
      <c r="GR37" s="94"/>
      <c r="GS37" s="94"/>
      <c r="GT37" s="94"/>
      <c r="GU37" s="94"/>
      <c r="GV37" s="94"/>
      <c r="GW37" s="94"/>
      <c r="GX37" s="94"/>
      <c r="GY37" s="94"/>
      <c r="GZ37" s="94"/>
      <c r="HA37" s="94"/>
      <c r="HB37" s="94"/>
      <c r="HC37" s="94"/>
      <c r="HD37" s="94"/>
      <c r="HE37" s="94"/>
      <c r="HF37" s="94"/>
      <c r="HG37" s="94"/>
      <c r="HH37" s="94"/>
      <c r="HI37" s="94"/>
      <c r="HJ37" s="94"/>
      <c r="HK37" s="94"/>
      <c r="HL37" s="94"/>
      <c r="HM37" s="94"/>
      <c r="HN37" s="94"/>
      <c r="HO37" s="94"/>
      <c r="HP37" s="94"/>
      <c r="HQ37" s="94"/>
      <c r="HR37" s="94"/>
      <c r="HS37" s="94"/>
      <c r="HT37" s="94"/>
      <c r="HU37" s="94"/>
      <c r="HV37" s="94"/>
      <c r="HW37" s="94"/>
      <c r="HX37" s="94"/>
      <c r="HY37" s="94"/>
      <c r="HZ37" s="94"/>
      <c r="IA37" s="94"/>
      <c r="IB37" s="94"/>
      <c r="IC37" s="94"/>
      <c r="ID37" s="94"/>
      <c r="IE37" s="94"/>
      <c r="IF37" s="94"/>
      <c r="IG37" s="94"/>
      <c r="IH37" s="94"/>
      <c r="II37" s="94"/>
      <c r="IJ37" s="94"/>
      <c r="IK37" s="94"/>
      <c r="IL37" s="94"/>
      <c r="IM37" s="94"/>
      <c r="IN37" s="94"/>
      <c r="IO37" s="94"/>
      <c r="IP37" s="94"/>
      <c r="IQ37" s="94"/>
      <c r="IR37" s="94"/>
    </row>
    <row r="38" spans="1:252" ht="15" customHeight="1">
      <c r="A38" s="95" t="s">
        <v>1165</v>
      </c>
      <c r="B38" s="75"/>
      <c r="C38" s="76" t="s">
        <v>264</v>
      </c>
      <c r="D38" s="75" t="s">
        <v>90</v>
      </c>
      <c r="E38" s="77">
        <v>1</v>
      </c>
      <c r="F38" s="83"/>
      <c r="G38" s="91"/>
      <c r="H38" s="92"/>
      <c r="I38" s="93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50">
        <v>0</v>
      </c>
      <c r="U38" s="51">
        <f t="shared" si="0"/>
        <v>0</v>
      </c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  <c r="EO38" s="94"/>
      <c r="EP38" s="94"/>
      <c r="EQ38" s="94"/>
      <c r="ER38" s="94"/>
      <c r="ES38" s="94"/>
      <c r="ET38" s="94"/>
      <c r="EU38" s="94"/>
      <c r="EV38" s="94"/>
      <c r="EW38" s="94"/>
      <c r="EX38" s="94"/>
      <c r="EY38" s="94"/>
      <c r="EZ38" s="94"/>
      <c r="FA38" s="94"/>
      <c r="FB38" s="94"/>
      <c r="FC38" s="94"/>
      <c r="FD38" s="94"/>
      <c r="FE38" s="94"/>
      <c r="FF38" s="94"/>
      <c r="FG38" s="94"/>
      <c r="FH38" s="94"/>
      <c r="FI38" s="94"/>
      <c r="FJ38" s="94"/>
      <c r="FK38" s="94"/>
      <c r="FL38" s="94"/>
      <c r="FM38" s="94"/>
      <c r="FN38" s="94"/>
      <c r="FO38" s="94"/>
      <c r="FP38" s="94"/>
      <c r="FQ38" s="94"/>
      <c r="FR38" s="94"/>
      <c r="FS38" s="94"/>
      <c r="FT38" s="94"/>
      <c r="FU38" s="94"/>
      <c r="FV38" s="94"/>
      <c r="FW38" s="94"/>
      <c r="FX38" s="94"/>
      <c r="FY38" s="94"/>
      <c r="FZ38" s="94"/>
      <c r="GA38" s="94"/>
      <c r="GB38" s="94"/>
      <c r="GC38" s="94"/>
      <c r="GD38" s="94"/>
      <c r="GE38" s="94"/>
      <c r="GF38" s="94"/>
      <c r="GG38" s="94"/>
      <c r="GH38" s="94"/>
      <c r="GI38" s="94"/>
      <c r="GJ38" s="94"/>
      <c r="GK38" s="94"/>
      <c r="GL38" s="94"/>
      <c r="GM38" s="94"/>
      <c r="GN38" s="94"/>
      <c r="GO38" s="94"/>
      <c r="GP38" s="94"/>
      <c r="GQ38" s="94"/>
      <c r="GR38" s="94"/>
      <c r="GS38" s="94"/>
      <c r="GT38" s="94"/>
      <c r="GU38" s="94"/>
      <c r="GV38" s="94"/>
      <c r="GW38" s="94"/>
      <c r="GX38" s="94"/>
      <c r="GY38" s="94"/>
      <c r="GZ38" s="94"/>
      <c r="HA38" s="94"/>
      <c r="HB38" s="94"/>
      <c r="HC38" s="94"/>
      <c r="HD38" s="94"/>
      <c r="HE38" s="94"/>
      <c r="HF38" s="94"/>
      <c r="HG38" s="94"/>
      <c r="HH38" s="94"/>
      <c r="HI38" s="94"/>
      <c r="HJ38" s="94"/>
      <c r="HK38" s="94"/>
      <c r="HL38" s="94"/>
      <c r="HM38" s="94"/>
      <c r="HN38" s="94"/>
      <c r="HO38" s="94"/>
      <c r="HP38" s="94"/>
      <c r="HQ38" s="94"/>
      <c r="HR38" s="94"/>
      <c r="HS38" s="94"/>
      <c r="HT38" s="94"/>
      <c r="HU38" s="94"/>
      <c r="HV38" s="94"/>
      <c r="HW38" s="94"/>
      <c r="HX38" s="94"/>
      <c r="HY38" s="94"/>
      <c r="HZ38" s="94"/>
      <c r="IA38" s="94"/>
      <c r="IB38" s="94"/>
      <c r="IC38" s="94"/>
      <c r="ID38" s="94"/>
      <c r="IE38" s="94"/>
      <c r="IF38" s="94"/>
      <c r="IG38" s="94"/>
      <c r="IH38" s="94"/>
      <c r="II38" s="94"/>
      <c r="IJ38" s="94"/>
      <c r="IK38" s="94"/>
      <c r="IL38" s="94"/>
      <c r="IM38" s="94"/>
      <c r="IN38" s="94"/>
      <c r="IO38" s="94"/>
      <c r="IP38" s="94"/>
      <c r="IQ38" s="94"/>
      <c r="IR38" s="94"/>
    </row>
    <row r="39" spans="1:252" ht="36" customHeight="1">
      <c r="A39" s="98" t="s">
        <v>862</v>
      </c>
      <c r="B39" s="99" t="s">
        <v>266</v>
      </c>
      <c r="C39" s="100" t="s">
        <v>267</v>
      </c>
      <c r="D39" s="101" t="s">
        <v>18</v>
      </c>
      <c r="E39" s="102" t="s">
        <v>18</v>
      </c>
      <c r="F39" s="83"/>
      <c r="G39" s="91"/>
      <c r="H39" s="92"/>
      <c r="I39" s="93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103" t="s">
        <v>18</v>
      </c>
      <c r="U39" s="42">
        <f>SUM(U40)</f>
        <v>0</v>
      </c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  <c r="EO39" s="94"/>
      <c r="EP39" s="94"/>
      <c r="EQ39" s="94"/>
      <c r="ER39" s="94"/>
      <c r="ES39" s="94"/>
      <c r="ET39" s="94"/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4"/>
      <c r="FF39" s="94"/>
      <c r="FG39" s="94"/>
      <c r="FH39" s="94"/>
      <c r="FI39" s="94"/>
      <c r="FJ39" s="94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4"/>
      <c r="FX39" s="94"/>
      <c r="FY39" s="94"/>
      <c r="FZ39" s="94"/>
      <c r="GA39" s="94"/>
      <c r="GB39" s="94"/>
      <c r="GC39" s="94"/>
      <c r="GD39" s="94"/>
      <c r="GE39" s="94"/>
      <c r="GF39" s="94"/>
      <c r="GG39" s="94"/>
      <c r="GH39" s="94"/>
      <c r="GI39" s="94"/>
      <c r="GJ39" s="94"/>
      <c r="GK39" s="94"/>
      <c r="GL39" s="94"/>
      <c r="GM39" s="94"/>
      <c r="GN39" s="94"/>
      <c r="GO39" s="94"/>
      <c r="GP39" s="94"/>
      <c r="GQ39" s="94"/>
      <c r="GR39" s="94"/>
      <c r="GS39" s="94"/>
      <c r="GT39" s="94"/>
      <c r="GU39" s="94"/>
      <c r="GV39" s="94"/>
      <c r="GW39" s="94"/>
      <c r="GX39" s="94"/>
      <c r="GY39" s="94"/>
      <c r="GZ39" s="94"/>
      <c r="HA39" s="94"/>
      <c r="HB39" s="94"/>
      <c r="HC39" s="94"/>
      <c r="HD39" s="94"/>
      <c r="HE39" s="94"/>
      <c r="HF39" s="94"/>
      <c r="HG39" s="94"/>
      <c r="HH39" s="94"/>
      <c r="HI39" s="94"/>
      <c r="HJ39" s="94"/>
      <c r="HK39" s="94"/>
      <c r="HL39" s="94"/>
      <c r="HM39" s="94"/>
      <c r="HN39" s="94"/>
      <c r="HO39" s="94"/>
      <c r="HP39" s="94"/>
      <c r="HQ39" s="94"/>
      <c r="HR39" s="94"/>
      <c r="HS39" s="94"/>
      <c r="HT39" s="94"/>
      <c r="HU39" s="94"/>
      <c r="HV39" s="94"/>
      <c r="HW39" s="94"/>
      <c r="HX39" s="94"/>
      <c r="HY39" s="94"/>
      <c r="HZ39" s="94"/>
      <c r="IA39" s="94"/>
      <c r="IB39" s="94"/>
      <c r="IC39" s="94"/>
      <c r="ID39" s="94"/>
      <c r="IE39" s="94"/>
      <c r="IF39" s="94"/>
      <c r="IG39" s="94"/>
      <c r="IH39" s="94"/>
      <c r="II39" s="94"/>
      <c r="IJ39" s="94"/>
      <c r="IK39" s="94"/>
      <c r="IL39" s="94"/>
      <c r="IM39" s="94"/>
      <c r="IN39" s="94"/>
      <c r="IO39" s="94"/>
      <c r="IP39" s="94"/>
      <c r="IQ39" s="94"/>
      <c r="IR39" s="94"/>
    </row>
    <row r="40" spans="1:252" ht="43.5" customHeight="1">
      <c r="A40" s="104" t="s">
        <v>1166</v>
      </c>
      <c r="B40" s="105"/>
      <c r="C40" s="106" t="s">
        <v>268</v>
      </c>
      <c r="D40" s="105" t="s">
        <v>19</v>
      </c>
      <c r="E40" s="107">
        <v>313.5</v>
      </c>
      <c r="F40" s="108"/>
      <c r="G40" s="109"/>
      <c r="H40" s="110"/>
      <c r="I40" s="111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50">
        <v>0</v>
      </c>
      <c r="U40" s="51">
        <f t="shared" si="0"/>
        <v>0</v>
      </c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4"/>
      <c r="ES40" s="94"/>
      <c r="ET40" s="94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94"/>
      <c r="FI40" s="94"/>
      <c r="FJ40" s="94"/>
      <c r="FK40" s="94"/>
      <c r="FL40" s="94"/>
      <c r="FM40" s="94"/>
      <c r="FN40" s="94"/>
      <c r="FO40" s="94"/>
      <c r="FP40" s="94"/>
      <c r="FQ40" s="94"/>
      <c r="FR40" s="94"/>
      <c r="FS40" s="94"/>
      <c r="FT40" s="94"/>
      <c r="FU40" s="94"/>
      <c r="FV40" s="94"/>
      <c r="FW40" s="94"/>
      <c r="FX40" s="94"/>
      <c r="FY40" s="94"/>
      <c r="FZ40" s="94"/>
      <c r="GA40" s="94"/>
      <c r="GB40" s="94"/>
      <c r="GC40" s="94"/>
      <c r="GD40" s="94"/>
      <c r="GE40" s="94"/>
      <c r="GF40" s="94"/>
      <c r="GG40" s="94"/>
      <c r="GH40" s="94"/>
      <c r="GI40" s="94"/>
      <c r="GJ40" s="94"/>
      <c r="GK40" s="94"/>
      <c r="GL40" s="94"/>
      <c r="GM40" s="94"/>
      <c r="GN40" s="94"/>
      <c r="GO40" s="94"/>
      <c r="GP40" s="94"/>
      <c r="GQ40" s="94"/>
      <c r="GR40" s="94"/>
      <c r="GS40" s="94"/>
      <c r="GT40" s="94"/>
      <c r="GU40" s="94"/>
      <c r="GV40" s="94"/>
      <c r="GW40" s="94"/>
      <c r="GX40" s="94"/>
      <c r="GY40" s="94"/>
      <c r="GZ40" s="94"/>
      <c r="HA40" s="94"/>
      <c r="HB40" s="94"/>
      <c r="HC40" s="94"/>
      <c r="HD40" s="94"/>
      <c r="HE40" s="94"/>
      <c r="HF40" s="94"/>
      <c r="HG40" s="94"/>
      <c r="HH40" s="94"/>
      <c r="HI40" s="94"/>
      <c r="HJ40" s="94"/>
      <c r="HK40" s="94"/>
      <c r="HL40" s="94"/>
      <c r="HM40" s="94"/>
      <c r="HN40" s="94"/>
      <c r="HO40" s="94"/>
      <c r="HP40" s="94"/>
      <c r="HQ40" s="94"/>
      <c r="HR40" s="94"/>
      <c r="HS40" s="94"/>
      <c r="HT40" s="94"/>
      <c r="HU40" s="94"/>
      <c r="HV40" s="94"/>
      <c r="HW40" s="94"/>
      <c r="HX40" s="94"/>
      <c r="HY40" s="94"/>
      <c r="HZ40" s="94"/>
      <c r="IA40" s="94"/>
      <c r="IB40" s="94"/>
      <c r="IC40" s="94"/>
      <c r="ID40" s="94"/>
      <c r="IE40" s="94"/>
      <c r="IF40" s="94"/>
      <c r="IG40" s="94"/>
      <c r="IH40" s="94"/>
      <c r="II40" s="94"/>
      <c r="IJ40" s="94"/>
      <c r="IK40" s="94"/>
      <c r="IL40" s="94"/>
      <c r="IM40" s="94"/>
      <c r="IN40" s="94"/>
      <c r="IO40" s="94"/>
      <c r="IP40" s="94"/>
      <c r="IQ40" s="94"/>
      <c r="IR40" s="94"/>
    </row>
    <row r="41" spans="1:252" ht="33" customHeight="1">
      <c r="A41" s="36" t="s">
        <v>863</v>
      </c>
      <c r="B41" s="37" t="s">
        <v>159</v>
      </c>
      <c r="C41" s="70" t="s">
        <v>270</v>
      </c>
      <c r="D41" s="56" t="s">
        <v>18</v>
      </c>
      <c r="E41" s="64" t="s">
        <v>18</v>
      </c>
      <c r="F41" s="83"/>
      <c r="G41" s="91"/>
      <c r="H41" s="112"/>
      <c r="I41" s="113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41" t="s">
        <v>18</v>
      </c>
      <c r="U41" s="42">
        <f>SUM(U42:U45)</f>
        <v>0</v>
      </c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94"/>
      <c r="FD41" s="94"/>
      <c r="FE41" s="94"/>
      <c r="FF41" s="94"/>
      <c r="FG41" s="94"/>
      <c r="FH41" s="94"/>
      <c r="FI41" s="94"/>
      <c r="FJ41" s="94"/>
      <c r="FK41" s="94"/>
      <c r="FL41" s="94"/>
      <c r="FM41" s="94"/>
      <c r="FN41" s="94"/>
      <c r="FO41" s="94"/>
      <c r="FP41" s="94"/>
      <c r="FQ41" s="94"/>
      <c r="FR41" s="94"/>
      <c r="FS41" s="94"/>
      <c r="FT41" s="94"/>
      <c r="FU41" s="94"/>
      <c r="FV41" s="94"/>
      <c r="FW41" s="94"/>
      <c r="FX41" s="94"/>
      <c r="FY41" s="94"/>
      <c r="FZ41" s="94"/>
      <c r="GA41" s="94"/>
      <c r="GB41" s="94"/>
      <c r="GC41" s="94"/>
      <c r="GD41" s="94"/>
      <c r="GE41" s="94"/>
      <c r="GF41" s="94"/>
      <c r="GG41" s="94"/>
      <c r="GH41" s="94"/>
      <c r="GI41" s="94"/>
      <c r="GJ41" s="94"/>
      <c r="GK41" s="94"/>
      <c r="GL41" s="94"/>
      <c r="GM41" s="94"/>
      <c r="GN41" s="94"/>
      <c r="GO41" s="94"/>
      <c r="GP41" s="94"/>
      <c r="GQ41" s="94"/>
      <c r="GR41" s="94"/>
      <c r="GS41" s="94"/>
      <c r="GT41" s="94"/>
      <c r="GU41" s="94"/>
      <c r="GV41" s="94"/>
      <c r="GW41" s="94"/>
      <c r="GX41" s="94"/>
      <c r="GY41" s="94"/>
      <c r="GZ41" s="94"/>
      <c r="HA41" s="94"/>
      <c r="HB41" s="94"/>
      <c r="HC41" s="94"/>
      <c r="HD41" s="94"/>
      <c r="HE41" s="94"/>
      <c r="HF41" s="94"/>
      <c r="HG41" s="94"/>
      <c r="HH41" s="94"/>
      <c r="HI41" s="94"/>
      <c r="HJ41" s="94"/>
      <c r="HK41" s="94"/>
      <c r="HL41" s="94"/>
      <c r="HM41" s="94"/>
      <c r="HN41" s="94"/>
      <c r="HO41" s="94"/>
      <c r="HP41" s="94"/>
      <c r="HQ41" s="94"/>
      <c r="HR41" s="94"/>
      <c r="HS41" s="94"/>
      <c r="HT41" s="94"/>
      <c r="HU41" s="94"/>
      <c r="HV41" s="94"/>
      <c r="HW41" s="94"/>
      <c r="HX41" s="94"/>
      <c r="HY41" s="94"/>
      <c r="HZ41" s="94"/>
      <c r="IA41" s="94"/>
      <c r="IB41" s="94"/>
      <c r="IC41" s="94"/>
      <c r="ID41" s="94"/>
      <c r="IE41" s="94"/>
      <c r="IF41" s="94"/>
      <c r="IG41" s="94"/>
      <c r="IH41" s="94"/>
      <c r="II41" s="94"/>
      <c r="IJ41" s="94"/>
      <c r="IK41" s="94"/>
      <c r="IL41" s="94"/>
      <c r="IM41" s="94"/>
      <c r="IN41" s="94"/>
      <c r="IO41" s="94"/>
      <c r="IP41" s="94"/>
      <c r="IQ41" s="94"/>
      <c r="IR41" s="94"/>
    </row>
    <row r="42" spans="1:252" ht="15" customHeight="1">
      <c r="A42" s="59" t="s">
        <v>1088</v>
      </c>
      <c r="B42" s="39"/>
      <c r="C42" s="60" t="s">
        <v>224</v>
      </c>
      <c r="D42" s="39" t="s">
        <v>271</v>
      </c>
      <c r="E42" s="61">
        <v>10</v>
      </c>
      <c r="F42" s="83"/>
      <c r="G42" s="91"/>
      <c r="H42" s="112"/>
      <c r="I42" s="113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50">
        <v>0</v>
      </c>
      <c r="U42" s="51">
        <f t="shared" si="0"/>
        <v>0</v>
      </c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4"/>
      <c r="EJ42" s="94"/>
      <c r="EK42" s="94"/>
      <c r="EL42" s="94"/>
      <c r="EM42" s="94"/>
      <c r="EN42" s="94"/>
      <c r="EO42" s="94"/>
      <c r="EP42" s="94"/>
      <c r="EQ42" s="94"/>
      <c r="ER42" s="94"/>
      <c r="ES42" s="94"/>
      <c r="ET42" s="94"/>
      <c r="EU42" s="94"/>
      <c r="EV42" s="94"/>
      <c r="EW42" s="94"/>
      <c r="EX42" s="94"/>
      <c r="EY42" s="94"/>
      <c r="EZ42" s="94"/>
      <c r="FA42" s="94"/>
      <c r="FB42" s="94"/>
      <c r="FC42" s="94"/>
      <c r="FD42" s="94"/>
      <c r="FE42" s="94"/>
      <c r="FF42" s="94"/>
      <c r="FG42" s="94"/>
      <c r="FH42" s="94"/>
      <c r="FI42" s="94"/>
      <c r="FJ42" s="94"/>
      <c r="FK42" s="94"/>
      <c r="FL42" s="94"/>
      <c r="FM42" s="94"/>
      <c r="FN42" s="94"/>
      <c r="FO42" s="94"/>
      <c r="FP42" s="94"/>
      <c r="FQ42" s="94"/>
      <c r="FR42" s="94"/>
      <c r="FS42" s="94"/>
      <c r="FT42" s="94"/>
      <c r="FU42" s="94"/>
      <c r="FV42" s="94"/>
      <c r="FW42" s="94"/>
      <c r="FX42" s="94"/>
      <c r="FY42" s="94"/>
      <c r="FZ42" s="94"/>
      <c r="GA42" s="94"/>
      <c r="GB42" s="94"/>
      <c r="GC42" s="94"/>
      <c r="GD42" s="94"/>
      <c r="GE42" s="94"/>
      <c r="GF42" s="94"/>
      <c r="GG42" s="94"/>
      <c r="GH42" s="94"/>
      <c r="GI42" s="94"/>
      <c r="GJ42" s="94"/>
      <c r="GK42" s="94"/>
      <c r="GL42" s="94"/>
      <c r="GM42" s="94"/>
      <c r="GN42" s="94"/>
      <c r="GO42" s="94"/>
      <c r="GP42" s="94"/>
      <c r="GQ42" s="94"/>
      <c r="GR42" s="94"/>
      <c r="GS42" s="94"/>
      <c r="GT42" s="94"/>
      <c r="GU42" s="94"/>
      <c r="GV42" s="94"/>
      <c r="GW42" s="94"/>
      <c r="GX42" s="94"/>
      <c r="GY42" s="94"/>
      <c r="GZ42" s="94"/>
      <c r="HA42" s="94"/>
      <c r="HB42" s="94"/>
      <c r="HC42" s="94"/>
      <c r="HD42" s="94"/>
      <c r="HE42" s="94"/>
      <c r="HF42" s="94"/>
      <c r="HG42" s="94"/>
      <c r="HH42" s="94"/>
      <c r="HI42" s="94"/>
      <c r="HJ42" s="94"/>
      <c r="HK42" s="94"/>
      <c r="HL42" s="94"/>
      <c r="HM42" s="94"/>
      <c r="HN42" s="94"/>
      <c r="HO42" s="94"/>
      <c r="HP42" s="94"/>
      <c r="HQ42" s="94"/>
      <c r="HR42" s="94"/>
      <c r="HS42" s="94"/>
      <c r="HT42" s="94"/>
      <c r="HU42" s="94"/>
      <c r="HV42" s="94"/>
      <c r="HW42" s="94"/>
      <c r="HX42" s="94"/>
      <c r="HY42" s="94"/>
      <c r="HZ42" s="94"/>
      <c r="IA42" s="94"/>
      <c r="IB42" s="94"/>
      <c r="IC42" s="94"/>
      <c r="ID42" s="94"/>
      <c r="IE42" s="94"/>
      <c r="IF42" s="94"/>
      <c r="IG42" s="94"/>
      <c r="IH42" s="94"/>
      <c r="II42" s="94"/>
      <c r="IJ42" s="94"/>
      <c r="IK42" s="94"/>
      <c r="IL42" s="94"/>
      <c r="IM42" s="94"/>
      <c r="IN42" s="94"/>
      <c r="IO42" s="94"/>
      <c r="IP42" s="94"/>
      <c r="IQ42" s="94"/>
      <c r="IR42" s="94"/>
    </row>
    <row r="43" spans="1:252" ht="15" customHeight="1">
      <c r="A43" s="59" t="s">
        <v>1167</v>
      </c>
      <c r="B43" s="39"/>
      <c r="C43" s="60" t="s">
        <v>160</v>
      </c>
      <c r="D43" s="39" t="s">
        <v>271</v>
      </c>
      <c r="E43" s="61">
        <v>6</v>
      </c>
      <c r="F43" s="83"/>
      <c r="G43" s="91"/>
      <c r="H43" s="49"/>
      <c r="I43" s="48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114">
        <v>0</v>
      </c>
      <c r="U43" s="51">
        <f t="shared" si="0"/>
        <v>0</v>
      </c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</row>
    <row r="44" spans="1:252" ht="15" customHeight="1">
      <c r="A44" s="59" t="s">
        <v>1168</v>
      </c>
      <c r="B44" s="39"/>
      <c r="C44" s="60" t="s">
        <v>272</v>
      </c>
      <c r="D44" s="39" t="s">
        <v>271</v>
      </c>
      <c r="E44" s="61">
        <v>9</v>
      </c>
      <c r="F44" s="83"/>
      <c r="G44" s="91"/>
      <c r="H44" s="49"/>
      <c r="I44" s="48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114">
        <v>0</v>
      </c>
      <c r="U44" s="51">
        <f t="shared" si="0"/>
        <v>0</v>
      </c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</row>
    <row r="45" spans="1:252" ht="15" customHeight="1">
      <c r="A45" s="59" t="s">
        <v>1169</v>
      </c>
      <c r="B45" s="39"/>
      <c r="C45" s="60" t="s">
        <v>273</v>
      </c>
      <c r="D45" s="39" t="s">
        <v>271</v>
      </c>
      <c r="E45" s="61">
        <v>3</v>
      </c>
      <c r="F45" s="83"/>
      <c r="G45" s="91"/>
      <c r="H45" s="49"/>
      <c r="I45" s="48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114">
        <v>0</v>
      </c>
      <c r="U45" s="51">
        <f t="shared" si="0"/>
        <v>0</v>
      </c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</row>
    <row r="46" spans="1:252" ht="15" customHeight="1">
      <c r="A46" s="36">
        <v>2</v>
      </c>
      <c r="B46" s="184" t="s">
        <v>161</v>
      </c>
      <c r="C46" s="520" t="s">
        <v>1</v>
      </c>
      <c r="D46" s="516" t="s">
        <v>18</v>
      </c>
      <c r="E46" s="64" t="s">
        <v>18</v>
      </c>
      <c r="F46" s="83"/>
      <c r="G46" s="91"/>
      <c r="H46" s="49"/>
      <c r="I46" s="48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518" t="s">
        <v>18</v>
      </c>
      <c r="U46" s="519">
        <f>SUM(U47,U49)</f>
        <v>0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</row>
    <row r="47" spans="1:252" ht="30.75" customHeight="1">
      <c r="A47" s="52" t="s">
        <v>162</v>
      </c>
      <c r="B47" s="115" t="s">
        <v>163</v>
      </c>
      <c r="C47" s="38" t="s">
        <v>164</v>
      </c>
      <c r="D47" s="39" t="s">
        <v>18</v>
      </c>
      <c r="E47" s="40" t="s">
        <v>18</v>
      </c>
      <c r="F47" s="74"/>
      <c r="G47" s="74"/>
      <c r="H47" s="49"/>
      <c r="I47" s="48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1" t="s">
        <v>18</v>
      </c>
      <c r="U47" s="116">
        <f>SUM(U48)</f>
        <v>0</v>
      </c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</row>
    <row r="48" spans="1:21" ht="15" customHeight="1">
      <c r="A48" s="96" t="s">
        <v>222</v>
      </c>
      <c r="B48" s="46"/>
      <c r="C48" s="45" t="s">
        <v>274</v>
      </c>
      <c r="D48" s="46" t="s">
        <v>241</v>
      </c>
      <c r="E48" s="47">
        <v>2420.02</v>
      </c>
      <c r="F48" s="49"/>
      <c r="G48" s="48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50">
        <v>0</v>
      </c>
      <c r="U48" s="51">
        <f>ROUND(E48*T48,2)</f>
        <v>0</v>
      </c>
    </row>
    <row r="49" spans="1:21" ht="31.5" customHeight="1">
      <c r="A49" s="117" t="s">
        <v>165</v>
      </c>
      <c r="B49" s="118" t="s">
        <v>166</v>
      </c>
      <c r="C49" s="119" t="s">
        <v>28</v>
      </c>
      <c r="D49" s="66" t="s">
        <v>18</v>
      </c>
      <c r="E49" s="120" t="s">
        <v>18</v>
      </c>
      <c r="F49" s="49"/>
      <c r="G49" s="48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1" t="s">
        <v>18</v>
      </c>
      <c r="U49" s="42">
        <f>SUM(U50)</f>
        <v>0</v>
      </c>
    </row>
    <row r="50" spans="1:21" ht="15" customHeight="1">
      <c r="A50" s="96" t="s">
        <v>167</v>
      </c>
      <c r="B50" s="46"/>
      <c r="C50" s="45" t="s">
        <v>275</v>
      </c>
      <c r="D50" s="46" t="s">
        <v>241</v>
      </c>
      <c r="E50" s="47">
        <v>18836.26</v>
      </c>
      <c r="F50" s="49"/>
      <c r="G50" s="48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50">
        <v>0</v>
      </c>
      <c r="U50" s="51">
        <f>ROUND(E50*T50,2)</f>
        <v>0</v>
      </c>
    </row>
    <row r="51" spans="1:21" ht="15" customHeight="1">
      <c r="A51" s="137">
        <v>3</v>
      </c>
      <c r="B51" s="521" t="s">
        <v>276</v>
      </c>
      <c r="C51" s="522" t="s">
        <v>277</v>
      </c>
      <c r="D51" s="53" t="s">
        <v>18</v>
      </c>
      <c r="E51" s="54" t="s">
        <v>18</v>
      </c>
      <c r="F51" s="49"/>
      <c r="G51" s="48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518" t="s">
        <v>18</v>
      </c>
      <c r="U51" s="519">
        <f>SUM(U52)</f>
        <v>0</v>
      </c>
    </row>
    <row r="52" spans="1:21" ht="33" customHeight="1">
      <c r="A52" s="117" t="s">
        <v>169</v>
      </c>
      <c r="B52" s="121" t="s">
        <v>278</v>
      </c>
      <c r="C52" s="122" t="s">
        <v>279</v>
      </c>
      <c r="D52" s="39" t="s">
        <v>18</v>
      </c>
      <c r="E52" s="40" t="s">
        <v>18</v>
      </c>
      <c r="F52" s="49"/>
      <c r="G52" s="4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1" t="s">
        <v>18</v>
      </c>
      <c r="U52" s="42">
        <f>SUM(U53:U57)</f>
        <v>0</v>
      </c>
    </row>
    <row r="53" spans="1:21" ht="15" customHeight="1">
      <c r="A53" s="59" t="s">
        <v>172</v>
      </c>
      <c r="B53" s="39"/>
      <c r="C53" s="60" t="s">
        <v>280</v>
      </c>
      <c r="D53" s="39" t="s">
        <v>19</v>
      </c>
      <c r="E53" s="61">
        <v>24.8</v>
      </c>
      <c r="F53" s="49"/>
      <c r="G53" s="48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50">
        <v>0</v>
      </c>
      <c r="U53" s="51">
        <f>ROUND(E53*T53,2)</f>
        <v>0</v>
      </c>
    </row>
    <row r="54" spans="1:21" ht="15" customHeight="1">
      <c r="A54" s="59" t="s">
        <v>281</v>
      </c>
      <c r="B54" s="39"/>
      <c r="C54" s="60" t="s">
        <v>282</v>
      </c>
      <c r="D54" s="39" t="s">
        <v>239</v>
      </c>
      <c r="E54" s="61">
        <v>263.62</v>
      </c>
      <c r="F54" s="49"/>
      <c r="G54" s="48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123">
        <v>0</v>
      </c>
      <c r="U54" s="51">
        <f>ROUND(E54*T54,2)</f>
        <v>0</v>
      </c>
    </row>
    <row r="55" spans="1:21" ht="15" customHeight="1">
      <c r="A55" s="124" t="s">
        <v>283</v>
      </c>
      <c r="B55" s="46"/>
      <c r="C55" s="125" t="s">
        <v>284</v>
      </c>
      <c r="D55" s="126" t="s">
        <v>239</v>
      </c>
      <c r="E55" s="127">
        <v>74.4</v>
      </c>
      <c r="F55" s="49"/>
      <c r="G55" s="48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50">
        <v>0</v>
      </c>
      <c r="U55" s="51">
        <f>ROUND(E55*T55,2)</f>
        <v>0</v>
      </c>
    </row>
    <row r="56" spans="1:21" ht="30.75" customHeight="1">
      <c r="A56" s="128" t="s">
        <v>285</v>
      </c>
      <c r="B56" s="46"/>
      <c r="C56" s="129" t="s">
        <v>286</v>
      </c>
      <c r="D56" s="46" t="s">
        <v>239</v>
      </c>
      <c r="E56" s="130">
        <v>99.2</v>
      </c>
      <c r="F56" s="49"/>
      <c r="G56" s="48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50">
        <v>0</v>
      </c>
      <c r="U56" s="51">
        <f>ROUND(E56*T56,2)</f>
        <v>0</v>
      </c>
    </row>
    <row r="57" spans="1:21" ht="15" customHeight="1">
      <c r="A57" s="95" t="s">
        <v>287</v>
      </c>
      <c r="B57" s="131"/>
      <c r="C57" s="76" t="s">
        <v>288</v>
      </c>
      <c r="D57" s="131" t="s">
        <v>241</v>
      </c>
      <c r="E57" s="77">
        <v>202.15</v>
      </c>
      <c r="F57" s="49"/>
      <c r="G57" s="4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123">
        <v>0</v>
      </c>
      <c r="U57" s="51">
        <f>ROUND(E57*T57,2)</f>
        <v>0</v>
      </c>
    </row>
    <row r="58" spans="1:21" ht="15" customHeight="1">
      <c r="A58" s="157">
        <v>4</v>
      </c>
      <c r="B58" s="523" t="s">
        <v>168</v>
      </c>
      <c r="C58" s="524" t="s">
        <v>12</v>
      </c>
      <c r="D58" s="525" t="s">
        <v>18</v>
      </c>
      <c r="E58" s="526" t="s">
        <v>18</v>
      </c>
      <c r="F58" s="49"/>
      <c r="G58" s="48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518" t="s">
        <v>18</v>
      </c>
      <c r="U58" s="519">
        <f>SUM(U59,U61,U63,U67,U70,U75,U77,U79)</f>
        <v>0</v>
      </c>
    </row>
    <row r="59" spans="1:21" ht="48" customHeight="1">
      <c r="A59" s="52" t="s">
        <v>185</v>
      </c>
      <c r="B59" s="115" t="s">
        <v>170</v>
      </c>
      <c r="C59" s="38" t="s">
        <v>171</v>
      </c>
      <c r="D59" s="56" t="s">
        <v>18</v>
      </c>
      <c r="E59" s="40" t="s">
        <v>18</v>
      </c>
      <c r="F59" s="49"/>
      <c r="G59" s="48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1" t="s">
        <v>18</v>
      </c>
      <c r="U59" s="42">
        <f>SUM(U60)</f>
        <v>0</v>
      </c>
    </row>
    <row r="60" spans="1:21" ht="15" customHeight="1">
      <c r="A60" s="95" t="s">
        <v>188</v>
      </c>
      <c r="B60" s="56"/>
      <c r="C60" s="57" t="s">
        <v>289</v>
      </c>
      <c r="D60" s="75" t="s">
        <v>239</v>
      </c>
      <c r="E60" s="77">
        <v>22824.6</v>
      </c>
      <c r="F60" s="49"/>
      <c r="G60" s="48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50">
        <v>0</v>
      </c>
      <c r="U60" s="51">
        <f>ROUND(E60*T60,2)</f>
        <v>0</v>
      </c>
    </row>
    <row r="61" spans="1:21" ht="47.25" customHeight="1">
      <c r="A61" s="132" t="s">
        <v>189</v>
      </c>
      <c r="B61" s="133" t="s">
        <v>290</v>
      </c>
      <c r="C61" s="134" t="s">
        <v>291</v>
      </c>
      <c r="D61" s="135" t="s">
        <v>18</v>
      </c>
      <c r="E61" s="136" t="s">
        <v>18</v>
      </c>
      <c r="F61" s="49"/>
      <c r="G61" s="48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1" t="s">
        <v>18</v>
      </c>
      <c r="U61" s="42">
        <f>SUM(U62)</f>
        <v>0</v>
      </c>
    </row>
    <row r="62" spans="1:21" ht="15.75" customHeight="1">
      <c r="A62" s="96" t="s">
        <v>192</v>
      </c>
      <c r="B62" s="46"/>
      <c r="C62" s="125" t="s">
        <v>292</v>
      </c>
      <c r="D62" s="126" t="s">
        <v>239</v>
      </c>
      <c r="E62" s="47">
        <v>17050.41</v>
      </c>
      <c r="F62" s="49"/>
      <c r="G62" s="48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50">
        <v>0</v>
      </c>
      <c r="U62" s="51">
        <f>ROUND(E62*T62,2)</f>
        <v>0</v>
      </c>
    </row>
    <row r="63" spans="1:21" ht="45" customHeight="1">
      <c r="A63" s="137" t="s">
        <v>193</v>
      </c>
      <c r="B63" s="138" t="s">
        <v>173</v>
      </c>
      <c r="C63" s="139" t="s">
        <v>174</v>
      </c>
      <c r="D63" s="53" t="s">
        <v>18</v>
      </c>
      <c r="E63" s="54" t="s">
        <v>18</v>
      </c>
      <c r="F63" s="49"/>
      <c r="G63" s="48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1" t="s">
        <v>18</v>
      </c>
      <c r="U63" s="42">
        <f>SUM(U64:U66)</f>
        <v>0</v>
      </c>
    </row>
    <row r="64" spans="1:21" ht="16.5" customHeight="1">
      <c r="A64" s="55" t="s">
        <v>223</v>
      </c>
      <c r="B64" s="39"/>
      <c r="C64" s="60" t="s">
        <v>83</v>
      </c>
      <c r="D64" s="56" t="s">
        <v>239</v>
      </c>
      <c r="E64" s="61">
        <v>18305.6</v>
      </c>
      <c r="F64" s="49"/>
      <c r="G64" s="48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50">
        <v>0</v>
      </c>
      <c r="U64" s="51">
        <f>ROUND(E64*T64,2)</f>
        <v>0</v>
      </c>
    </row>
    <row r="65" spans="1:21" ht="15.75" customHeight="1">
      <c r="A65" s="55" t="s">
        <v>194</v>
      </c>
      <c r="B65" s="56"/>
      <c r="C65" s="57" t="s">
        <v>84</v>
      </c>
      <c r="D65" s="56" t="s">
        <v>239</v>
      </c>
      <c r="E65" s="58">
        <v>31934.04</v>
      </c>
      <c r="F65" s="49"/>
      <c r="G65" s="48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50">
        <v>0</v>
      </c>
      <c r="U65" s="51">
        <f>ROUND(E65*T65,2)</f>
        <v>0</v>
      </c>
    </row>
    <row r="66" spans="1:21" ht="15" customHeight="1">
      <c r="A66" s="55" t="s">
        <v>195</v>
      </c>
      <c r="B66" s="56"/>
      <c r="C66" s="57" t="s">
        <v>85</v>
      </c>
      <c r="D66" s="56" t="s">
        <v>239</v>
      </c>
      <c r="E66" s="58">
        <v>50239.64</v>
      </c>
      <c r="F66" s="49"/>
      <c r="G66" s="48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50">
        <v>0</v>
      </c>
      <c r="U66" s="51">
        <f>ROUND(E66*T66,2)</f>
        <v>0</v>
      </c>
    </row>
    <row r="67" spans="1:21" ht="48.75" customHeight="1">
      <c r="A67" s="52" t="s">
        <v>293</v>
      </c>
      <c r="B67" s="140" t="s">
        <v>175</v>
      </c>
      <c r="C67" s="38" t="s">
        <v>176</v>
      </c>
      <c r="D67" s="39" t="s">
        <v>18</v>
      </c>
      <c r="E67" s="40" t="s">
        <v>18</v>
      </c>
      <c r="F67" s="49"/>
      <c r="G67" s="48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1" t="s">
        <v>18</v>
      </c>
      <c r="U67" s="42">
        <f>SUM(U68:U69)</f>
        <v>0</v>
      </c>
    </row>
    <row r="68" spans="1:21" ht="17.25" customHeight="1">
      <c r="A68" s="59" t="s">
        <v>294</v>
      </c>
      <c r="B68" s="39"/>
      <c r="C68" s="60" t="s">
        <v>295</v>
      </c>
      <c r="D68" s="39" t="s">
        <v>239</v>
      </c>
      <c r="E68" s="61">
        <v>7974.84</v>
      </c>
      <c r="F68" s="49"/>
      <c r="G68" s="48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50">
        <v>0</v>
      </c>
      <c r="U68" s="51">
        <f>ROUND(E68*T68,2)</f>
        <v>0</v>
      </c>
    </row>
    <row r="69" spans="1:21" ht="15.75" customHeight="1">
      <c r="A69" s="95" t="s">
        <v>296</v>
      </c>
      <c r="B69" s="75"/>
      <c r="C69" s="76" t="s">
        <v>297</v>
      </c>
      <c r="D69" s="75" t="s">
        <v>239</v>
      </c>
      <c r="E69" s="77">
        <v>14271.85</v>
      </c>
      <c r="F69" s="49"/>
      <c r="G69" s="48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50">
        <v>0</v>
      </c>
      <c r="U69" s="51">
        <f>ROUND(E69*T69,2)</f>
        <v>0</v>
      </c>
    </row>
    <row r="70" spans="1:21" ht="45.75" customHeight="1">
      <c r="A70" s="132" t="s">
        <v>298</v>
      </c>
      <c r="B70" s="141" t="s">
        <v>177</v>
      </c>
      <c r="C70" s="142" t="s">
        <v>178</v>
      </c>
      <c r="D70" s="143" t="s">
        <v>18</v>
      </c>
      <c r="E70" s="144" t="s">
        <v>18</v>
      </c>
      <c r="F70" s="49"/>
      <c r="G70" s="48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1" t="s">
        <v>18</v>
      </c>
      <c r="U70" s="42">
        <f>SUM(U71:U74)</f>
        <v>0</v>
      </c>
    </row>
    <row r="71" spans="1:21" ht="15.75" customHeight="1">
      <c r="A71" s="145" t="s">
        <v>299</v>
      </c>
      <c r="B71" s="143"/>
      <c r="C71" s="146" t="s">
        <v>300</v>
      </c>
      <c r="D71" s="143" t="s">
        <v>239</v>
      </c>
      <c r="E71" s="147">
        <v>4227.49</v>
      </c>
      <c r="F71" s="49"/>
      <c r="G71" s="48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50">
        <v>0</v>
      </c>
      <c r="U71" s="51">
        <f>ROUND(E71*T71,2)</f>
        <v>0</v>
      </c>
    </row>
    <row r="72" spans="1:21" ht="15.75" customHeight="1">
      <c r="A72" s="65" t="s">
        <v>301</v>
      </c>
      <c r="B72" s="66"/>
      <c r="C72" s="146" t="s">
        <v>302</v>
      </c>
      <c r="D72" s="143" t="s">
        <v>239</v>
      </c>
      <c r="E72" s="69">
        <v>268.8</v>
      </c>
      <c r="F72" s="49"/>
      <c r="G72" s="48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50">
        <v>0</v>
      </c>
      <c r="U72" s="51">
        <f>ROUND(E72*T72,2)</f>
        <v>0</v>
      </c>
    </row>
    <row r="73" spans="1:21" ht="15" customHeight="1">
      <c r="A73" s="59" t="s">
        <v>303</v>
      </c>
      <c r="B73" s="39"/>
      <c r="C73" s="60" t="s">
        <v>304</v>
      </c>
      <c r="D73" s="39" t="s">
        <v>239</v>
      </c>
      <c r="E73" s="61">
        <v>18922.15</v>
      </c>
      <c r="F73" s="49"/>
      <c r="G73" s="48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50">
        <v>0</v>
      </c>
      <c r="U73" s="51">
        <f>ROUND(E73*T73,2)</f>
        <v>0</v>
      </c>
    </row>
    <row r="74" spans="1:21" ht="15.75" customHeight="1">
      <c r="A74" s="59" t="s">
        <v>305</v>
      </c>
      <c r="B74" s="39"/>
      <c r="C74" s="60" t="s">
        <v>306</v>
      </c>
      <c r="D74" s="39" t="s">
        <v>239</v>
      </c>
      <c r="E74" s="61">
        <v>716.05</v>
      </c>
      <c r="F74" s="49"/>
      <c r="G74" s="48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50">
        <v>0</v>
      </c>
      <c r="U74" s="51">
        <f>ROUND(E74*T74,2)</f>
        <v>0</v>
      </c>
    </row>
    <row r="75" spans="1:21" ht="49.5" customHeight="1">
      <c r="A75" s="36" t="s">
        <v>307</v>
      </c>
      <c r="B75" s="37" t="s">
        <v>179</v>
      </c>
      <c r="C75" s="70" t="s">
        <v>180</v>
      </c>
      <c r="D75" s="56" t="s">
        <v>18</v>
      </c>
      <c r="E75" s="64" t="s">
        <v>18</v>
      </c>
      <c r="F75" s="49"/>
      <c r="G75" s="48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1" t="s">
        <v>18</v>
      </c>
      <c r="U75" s="42">
        <f>SUM(U76:U76)</f>
        <v>0</v>
      </c>
    </row>
    <row r="76" spans="1:21" ht="15" customHeight="1">
      <c r="A76" s="59" t="s">
        <v>308</v>
      </c>
      <c r="B76" s="39"/>
      <c r="C76" s="60" t="s">
        <v>309</v>
      </c>
      <c r="D76" s="39" t="s">
        <v>239</v>
      </c>
      <c r="E76" s="61">
        <v>859.15</v>
      </c>
      <c r="F76" s="49"/>
      <c r="G76" s="48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50">
        <v>0</v>
      </c>
      <c r="U76" s="51">
        <f>ROUND(E76*T76,2)</f>
        <v>0</v>
      </c>
    </row>
    <row r="77" spans="1:21" ht="47.25" customHeight="1">
      <c r="A77" s="52" t="s">
        <v>310</v>
      </c>
      <c r="B77" s="140" t="s">
        <v>181</v>
      </c>
      <c r="C77" s="38" t="s">
        <v>182</v>
      </c>
      <c r="D77" s="39" t="s">
        <v>18</v>
      </c>
      <c r="E77" s="40" t="s">
        <v>18</v>
      </c>
      <c r="F77" s="49"/>
      <c r="G77" s="48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1" t="s">
        <v>18</v>
      </c>
      <c r="U77" s="42">
        <f>SUM(U78)</f>
        <v>0</v>
      </c>
    </row>
    <row r="78" spans="1:21" ht="15" customHeight="1">
      <c r="A78" s="95" t="s">
        <v>311</v>
      </c>
      <c r="B78" s="75"/>
      <c r="C78" s="76" t="s">
        <v>312</v>
      </c>
      <c r="D78" s="75" t="s">
        <v>239</v>
      </c>
      <c r="E78" s="77">
        <v>14271.85</v>
      </c>
      <c r="F78" s="49"/>
      <c r="G78" s="48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50">
        <v>0</v>
      </c>
      <c r="U78" s="51">
        <f>ROUND(E78*T78,2)</f>
        <v>0</v>
      </c>
    </row>
    <row r="79" spans="1:21" ht="45.75" customHeight="1">
      <c r="A79" s="137" t="s">
        <v>313</v>
      </c>
      <c r="B79" s="148" t="s">
        <v>183</v>
      </c>
      <c r="C79" s="149" t="s">
        <v>314</v>
      </c>
      <c r="D79" s="66" t="s">
        <v>18</v>
      </c>
      <c r="E79" s="120" t="s">
        <v>18</v>
      </c>
      <c r="F79" s="49"/>
      <c r="G79" s="48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1" t="s">
        <v>18</v>
      </c>
      <c r="U79" s="42">
        <f>SUM(U80)</f>
        <v>0</v>
      </c>
    </row>
    <row r="80" spans="1:21" ht="15.75" customHeight="1">
      <c r="A80" s="59" t="s">
        <v>315</v>
      </c>
      <c r="B80" s="140"/>
      <c r="C80" s="129" t="s">
        <v>316</v>
      </c>
      <c r="D80" s="46" t="s">
        <v>114</v>
      </c>
      <c r="E80" s="150">
        <v>208.92</v>
      </c>
      <c r="F80" s="49"/>
      <c r="G80" s="48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50">
        <v>0</v>
      </c>
      <c r="U80" s="51">
        <f>ROUND(E80*T80,2)</f>
        <v>0</v>
      </c>
    </row>
    <row r="81" spans="1:21" ht="15" customHeight="1">
      <c r="A81" s="36">
        <v>5</v>
      </c>
      <c r="B81" s="184" t="s">
        <v>184</v>
      </c>
      <c r="C81" s="515" t="s">
        <v>13</v>
      </c>
      <c r="D81" s="527" t="s">
        <v>18</v>
      </c>
      <c r="E81" s="54" t="s">
        <v>18</v>
      </c>
      <c r="F81" s="49"/>
      <c r="G81" s="48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518" t="s">
        <v>18</v>
      </c>
      <c r="U81" s="519">
        <f>SUM(U82,U84,U88,U91,U93,U95,U102)</f>
        <v>0</v>
      </c>
    </row>
    <row r="82" spans="1:21" ht="45.75" customHeight="1">
      <c r="A82" s="52" t="s">
        <v>115</v>
      </c>
      <c r="B82" s="140" t="s">
        <v>317</v>
      </c>
      <c r="C82" s="38" t="s">
        <v>318</v>
      </c>
      <c r="D82" s="39" t="s">
        <v>18</v>
      </c>
      <c r="E82" s="40" t="s">
        <v>18</v>
      </c>
      <c r="F82" s="49"/>
      <c r="G82" s="48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1" t="s">
        <v>18</v>
      </c>
      <c r="U82" s="42">
        <f>SUM(U83)</f>
        <v>0</v>
      </c>
    </row>
    <row r="83" spans="1:21" ht="15" customHeight="1">
      <c r="A83" s="95" t="s">
        <v>118</v>
      </c>
      <c r="B83" s="75"/>
      <c r="C83" s="76" t="s">
        <v>319</v>
      </c>
      <c r="D83" s="75" t="s">
        <v>239</v>
      </c>
      <c r="E83" s="77">
        <v>473.45</v>
      </c>
      <c r="F83" s="151"/>
      <c r="G83" s="48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50">
        <v>0</v>
      </c>
      <c r="U83" s="51">
        <f>ROUND(E83*T83,2)</f>
        <v>0</v>
      </c>
    </row>
    <row r="84" spans="1:21" ht="48.75" customHeight="1">
      <c r="A84" s="117" t="s">
        <v>119</v>
      </c>
      <c r="B84" s="138" t="s">
        <v>320</v>
      </c>
      <c r="C84" s="119" t="s">
        <v>321</v>
      </c>
      <c r="D84" s="66" t="s">
        <v>18</v>
      </c>
      <c r="E84" s="120" t="s">
        <v>18</v>
      </c>
      <c r="F84" s="151"/>
      <c r="G84" s="48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1" t="s">
        <v>18</v>
      </c>
      <c r="U84" s="42">
        <f>SUM(U85:U87)</f>
        <v>0</v>
      </c>
    </row>
    <row r="85" spans="1:21" ht="15" customHeight="1">
      <c r="A85" s="59" t="s">
        <v>121</v>
      </c>
      <c r="B85" s="39"/>
      <c r="C85" s="60" t="s">
        <v>322</v>
      </c>
      <c r="D85" s="39" t="s">
        <v>239</v>
      </c>
      <c r="E85" s="61">
        <v>711.54</v>
      </c>
      <c r="F85" s="151"/>
      <c r="G85" s="48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50">
        <v>0</v>
      </c>
      <c r="U85" s="51">
        <f>ROUND(E85*T85,2)</f>
        <v>0</v>
      </c>
    </row>
    <row r="86" spans="1:21" ht="15" customHeight="1">
      <c r="A86" s="59" t="s">
        <v>197</v>
      </c>
      <c r="B86" s="39"/>
      <c r="C86" s="60" t="s">
        <v>323</v>
      </c>
      <c r="D86" s="39" t="s">
        <v>239</v>
      </c>
      <c r="E86" s="61">
        <v>233.8</v>
      </c>
      <c r="F86" s="151"/>
      <c r="G86" s="48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50">
        <v>0</v>
      </c>
      <c r="U86" s="51">
        <f>ROUND(E86*T86,2)</f>
        <v>0</v>
      </c>
    </row>
    <row r="87" spans="1:21" ht="16.35" customHeight="1">
      <c r="A87" s="95" t="s">
        <v>198</v>
      </c>
      <c r="B87" s="75"/>
      <c r="C87" s="76" t="s">
        <v>324</v>
      </c>
      <c r="D87" s="75" t="s">
        <v>239</v>
      </c>
      <c r="E87" s="77">
        <v>215.1</v>
      </c>
      <c r="F87" s="151"/>
      <c r="G87" s="48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50">
        <v>0</v>
      </c>
      <c r="U87" s="51">
        <f>ROUND(E87*T87,2)</f>
        <v>0</v>
      </c>
    </row>
    <row r="88" spans="1:21" ht="46.5" customHeight="1">
      <c r="A88" s="117" t="s">
        <v>325</v>
      </c>
      <c r="B88" s="138" t="s">
        <v>186</v>
      </c>
      <c r="C88" s="119" t="s">
        <v>187</v>
      </c>
      <c r="D88" s="66" t="s">
        <v>18</v>
      </c>
      <c r="E88" s="120" t="s">
        <v>18</v>
      </c>
      <c r="F88" s="151"/>
      <c r="G88" s="48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1" t="s">
        <v>18</v>
      </c>
      <c r="U88" s="42">
        <f>SUM(U89:U90)</f>
        <v>0</v>
      </c>
    </row>
    <row r="89" spans="1:21" ht="16.35" customHeight="1">
      <c r="A89" s="95" t="s">
        <v>326</v>
      </c>
      <c r="B89" s="75"/>
      <c r="C89" s="76" t="s">
        <v>327</v>
      </c>
      <c r="D89" s="75" t="s">
        <v>239</v>
      </c>
      <c r="E89" s="77">
        <v>4033.75</v>
      </c>
      <c r="F89" s="151"/>
      <c r="G89" s="48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50">
        <v>0</v>
      </c>
      <c r="U89" s="51">
        <f>ROUND(E89*T89,2)</f>
        <v>0</v>
      </c>
    </row>
    <row r="90" spans="1:21" ht="15.75" customHeight="1">
      <c r="A90" s="65" t="s">
        <v>328</v>
      </c>
      <c r="B90" s="66"/>
      <c r="C90" s="67" t="s">
        <v>329</v>
      </c>
      <c r="D90" s="66" t="s">
        <v>239</v>
      </c>
      <c r="E90" s="69">
        <v>14248.49</v>
      </c>
      <c r="F90" s="78"/>
      <c r="G90" s="79"/>
      <c r="H90" s="151"/>
      <c r="I90" s="48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50">
        <v>0</v>
      </c>
      <c r="U90" s="51">
        <f>ROUND(E90*T90,2)</f>
        <v>0</v>
      </c>
    </row>
    <row r="91" spans="1:21" ht="45" customHeight="1">
      <c r="A91" s="132" t="s">
        <v>330</v>
      </c>
      <c r="B91" s="141" t="s">
        <v>190</v>
      </c>
      <c r="C91" s="152" t="s">
        <v>191</v>
      </c>
      <c r="D91" s="135" t="s">
        <v>18</v>
      </c>
      <c r="E91" s="136" t="s">
        <v>18</v>
      </c>
      <c r="F91" s="49"/>
      <c r="G91" s="48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1" t="s">
        <v>18</v>
      </c>
      <c r="U91" s="42">
        <f>SUM(U92)</f>
        <v>0</v>
      </c>
    </row>
    <row r="92" spans="1:21" ht="30.75" customHeight="1">
      <c r="A92" s="528" t="s">
        <v>331</v>
      </c>
      <c r="B92" s="529"/>
      <c r="C92" s="530" t="s">
        <v>1137</v>
      </c>
      <c r="D92" s="529" t="s">
        <v>1141</v>
      </c>
      <c r="E92" s="150">
        <v>1706.85</v>
      </c>
      <c r="F92" s="531"/>
      <c r="G92" s="531"/>
      <c r="H92" s="532"/>
      <c r="I92" s="533"/>
      <c r="J92" s="534"/>
      <c r="K92" s="534"/>
      <c r="L92" s="534"/>
      <c r="M92" s="534"/>
      <c r="N92" s="534"/>
      <c r="O92" s="534"/>
      <c r="P92" s="534"/>
      <c r="Q92" s="534"/>
      <c r="R92" s="534"/>
      <c r="S92" s="534"/>
      <c r="T92" s="114">
        <v>0</v>
      </c>
      <c r="U92" s="535">
        <f>ROUND(E92*T92,2)</f>
        <v>0</v>
      </c>
    </row>
    <row r="93" spans="1:21" ht="45.75" customHeight="1">
      <c r="A93" s="117" t="s">
        <v>332</v>
      </c>
      <c r="B93" s="138" t="s">
        <v>333</v>
      </c>
      <c r="C93" s="119" t="s">
        <v>334</v>
      </c>
      <c r="D93" s="66" t="s">
        <v>18</v>
      </c>
      <c r="E93" s="120" t="s">
        <v>18</v>
      </c>
      <c r="F93" s="49"/>
      <c r="G93" s="48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1" t="s">
        <v>18</v>
      </c>
      <c r="U93" s="42">
        <f>SUM(U94)</f>
        <v>0</v>
      </c>
    </row>
    <row r="94" spans="1:21" ht="15" customHeight="1">
      <c r="A94" s="59" t="s">
        <v>335</v>
      </c>
      <c r="B94" s="39"/>
      <c r="C94" s="60" t="s">
        <v>336</v>
      </c>
      <c r="D94" s="39" t="s">
        <v>239</v>
      </c>
      <c r="E94" s="61">
        <v>15978.7</v>
      </c>
      <c r="F94" s="49"/>
      <c r="G94" s="48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50">
        <v>0</v>
      </c>
      <c r="U94" s="51">
        <f>ROUND(E94*T94,2)</f>
        <v>0</v>
      </c>
    </row>
    <row r="95" spans="1:21" ht="46.5" customHeight="1">
      <c r="A95" s="36" t="s">
        <v>337</v>
      </c>
      <c r="B95" s="37" t="s">
        <v>338</v>
      </c>
      <c r="C95" s="70" t="s">
        <v>339</v>
      </c>
      <c r="D95" s="56" t="s">
        <v>18</v>
      </c>
      <c r="E95" s="64" t="s">
        <v>18</v>
      </c>
      <c r="F95" s="49"/>
      <c r="G95" s="48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1" t="s">
        <v>18</v>
      </c>
      <c r="U95" s="42">
        <f>SUM(U96:U101)</f>
        <v>0</v>
      </c>
    </row>
    <row r="96" spans="1:21" ht="15" customHeight="1">
      <c r="A96" s="43" t="s">
        <v>340</v>
      </c>
      <c r="B96" s="39"/>
      <c r="C96" s="60" t="s">
        <v>341</v>
      </c>
      <c r="D96" s="39" t="s">
        <v>239</v>
      </c>
      <c r="E96" s="61">
        <v>342</v>
      </c>
      <c r="F96" s="49"/>
      <c r="G96" s="48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50">
        <v>0</v>
      </c>
      <c r="U96" s="51">
        <f aca="true" t="shared" si="1" ref="U96:U103">ROUND(E96*T96,2)</f>
        <v>0</v>
      </c>
    </row>
    <row r="97" spans="1:21" ht="15" customHeight="1">
      <c r="A97" s="59" t="s">
        <v>342</v>
      </c>
      <c r="B97" s="39"/>
      <c r="C97" s="60" t="s">
        <v>343</v>
      </c>
      <c r="D97" s="39" t="s">
        <v>239</v>
      </c>
      <c r="E97" s="61">
        <v>2732.81</v>
      </c>
      <c r="F97" s="49"/>
      <c r="G97" s="48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50">
        <v>0</v>
      </c>
      <c r="U97" s="51">
        <f t="shared" si="1"/>
        <v>0</v>
      </c>
    </row>
    <row r="98" spans="1:21" ht="15.75" customHeight="1">
      <c r="A98" s="153" t="s">
        <v>344</v>
      </c>
      <c r="B98" s="154"/>
      <c r="C98" s="155" t="s">
        <v>345</v>
      </c>
      <c r="D98" s="154" t="s">
        <v>239</v>
      </c>
      <c r="E98" s="156">
        <v>212.6</v>
      </c>
      <c r="F98" s="49"/>
      <c r="G98" s="48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50">
        <v>0</v>
      </c>
      <c r="U98" s="51">
        <f t="shared" si="1"/>
        <v>0</v>
      </c>
    </row>
    <row r="99" spans="1:21" ht="15" customHeight="1">
      <c r="A99" s="96" t="s">
        <v>346</v>
      </c>
      <c r="B99" s="46"/>
      <c r="C99" s="45" t="s">
        <v>347</v>
      </c>
      <c r="D99" s="46" t="s">
        <v>239</v>
      </c>
      <c r="E99" s="47">
        <v>157.9</v>
      </c>
      <c r="F99" s="49"/>
      <c r="G99" s="48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50">
        <v>0</v>
      </c>
      <c r="U99" s="51">
        <f t="shared" si="1"/>
        <v>0</v>
      </c>
    </row>
    <row r="100" spans="1:21" ht="15" customHeight="1">
      <c r="A100" s="65" t="s">
        <v>348</v>
      </c>
      <c r="B100" s="66"/>
      <c r="C100" s="67" t="s">
        <v>349</v>
      </c>
      <c r="D100" s="66" t="s">
        <v>239</v>
      </c>
      <c r="E100" s="69">
        <v>172.25</v>
      </c>
      <c r="F100" s="49"/>
      <c r="G100" s="48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50">
        <v>0</v>
      </c>
      <c r="U100" s="51">
        <f t="shared" si="1"/>
        <v>0</v>
      </c>
    </row>
    <row r="101" spans="1:21" ht="15.75" customHeight="1">
      <c r="A101" s="96" t="s">
        <v>350</v>
      </c>
      <c r="B101" s="46"/>
      <c r="C101" s="45" t="s">
        <v>351</v>
      </c>
      <c r="D101" s="46" t="s">
        <v>239</v>
      </c>
      <c r="E101" s="47">
        <v>80.45</v>
      </c>
      <c r="F101" s="49"/>
      <c r="G101" s="48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50">
        <v>0</v>
      </c>
      <c r="U101" s="51">
        <f t="shared" si="1"/>
        <v>0</v>
      </c>
    </row>
    <row r="102" spans="1:21" ht="48" customHeight="1">
      <c r="A102" s="157" t="s">
        <v>352</v>
      </c>
      <c r="B102" s="158" t="s">
        <v>353</v>
      </c>
      <c r="C102" s="159" t="s">
        <v>354</v>
      </c>
      <c r="D102" s="160" t="s">
        <v>18</v>
      </c>
      <c r="E102" s="161" t="s">
        <v>18</v>
      </c>
      <c r="F102" s="49"/>
      <c r="G102" s="48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1" t="s">
        <v>18</v>
      </c>
      <c r="U102" s="42">
        <f>SUM(U103)</f>
        <v>0</v>
      </c>
    </row>
    <row r="103" spans="1:21" ht="15" customHeight="1">
      <c r="A103" s="95" t="s">
        <v>355</v>
      </c>
      <c r="B103" s="75"/>
      <c r="C103" s="76" t="s">
        <v>356</v>
      </c>
      <c r="D103" s="46" t="s">
        <v>239</v>
      </c>
      <c r="E103" s="77">
        <v>330</v>
      </c>
      <c r="F103" s="49"/>
      <c r="G103" s="48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50">
        <v>0</v>
      </c>
      <c r="U103" s="51">
        <f t="shared" si="1"/>
        <v>0</v>
      </c>
    </row>
    <row r="104" spans="1:252" s="162" customFormat="1" ht="15.75" customHeight="1">
      <c r="A104" s="137">
        <v>6</v>
      </c>
      <c r="B104" s="536" t="s">
        <v>122</v>
      </c>
      <c r="C104" s="537" t="s">
        <v>123</v>
      </c>
      <c r="D104" s="527" t="s">
        <v>18</v>
      </c>
      <c r="E104" s="54" t="s">
        <v>18</v>
      </c>
      <c r="F104" s="49"/>
      <c r="G104" s="48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518" t="s">
        <v>18</v>
      </c>
      <c r="U104" s="519">
        <f>SUM(U105,U109,U118,U120)</f>
        <v>0</v>
      </c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  <c r="IG104" s="25"/>
      <c r="IH104" s="25"/>
      <c r="II104" s="25"/>
      <c r="IJ104" s="25"/>
      <c r="IK104" s="25"/>
      <c r="IL104" s="25"/>
      <c r="IM104" s="25"/>
      <c r="IN104" s="25"/>
      <c r="IO104" s="25"/>
      <c r="IP104" s="25"/>
      <c r="IQ104" s="25"/>
      <c r="IR104" s="25"/>
    </row>
    <row r="105" spans="1:21" ht="47.25" customHeight="1">
      <c r="A105" s="52" t="s">
        <v>200</v>
      </c>
      <c r="B105" s="140" t="s">
        <v>116</v>
      </c>
      <c r="C105" s="163" t="s">
        <v>117</v>
      </c>
      <c r="D105" s="56" t="s">
        <v>18</v>
      </c>
      <c r="E105" s="40" t="s">
        <v>18</v>
      </c>
      <c r="F105" s="49"/>
      <c r="G105" s="48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1" t="s">
        <v>18</v>
      </c>
      <c r="U105" s="42">
        <f>SUM(U106:U108)</f>
        <v>0</v>
      </c>
    </row>
    <row r="106" spans="1:21" ht="15" customHeight="1">
      <c r="A106" s="59" t="s">
        <v>203</v>
      </c>
      <c r="B106" s="39"/>
      <c r="C106" s="164" t="s">
        <v>357</v>
      </c>
      <c r="D106" s="39" t="s">
        <v>239</v>
      </c>
      <c r="E106" s="61">
        <v>423.45</v>
      </c>
      <c r="F106" s="49"/>
      <c r="G106" s="48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50">
        <v>0</v>
      </c>
      <c r="U106" s="51">
        <f>ROUND(E106*T106,2)</f>
        <v>0</v>
      </c>
    </row>
    <row r="107" spans="1:21" ht="15" customHeight="1">
      <c r="A107" s="59" t="s">
        <v>204</v>
      </c>
      <c r="B107" s="39"/>
      <c r="C107" s="164" t="s">
        <v>358</v>
      </c>
      <c r="D107" s="39" t="s">
        <v>239</v>
      </c>
      <c r="E107" s="61">
        <v>53.28</v>
      </c>
      <c r="F107" s="49"/>
      <c r="G107" s="48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50">
        <v>0</v>
      </c>
      <c r="U107" s="51">
        <f>ROUND(E107*T107,2)</f>
        <v>0</v>
      </c>
    </row>
    <row r="108" spans="1:21" ht="30" customHeight="1">
      <c r="A108" s="55" t="s">
        <v>205</v>
      </c>
      <c r="B108" s="56"/>
      <c r="C108" s="165" t="s">
        <v>359</v>
      </c>
      <c r="D108" s="56" t="s">
        <v>239</v>
      </c>
      <c r="E108" s="58">
        <v>134.79</v>
      </c>
      <c r="F108" s="49"/>
      <c r="G108" s="48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50">
        <v>0</v>
      </c>
      <c r="U108" s="51">
        <f>ROUND(E108*T108,2)</f>
        <v>0</v>
      </c>
    </row>
    <row r="109" spans="1:21" ht="46.5" customHeight="1">
      <c r="A109" s="36" t="s">
        <v>206</v>
      </c>
      <c r="B109" s="37" t="s">
        <v>120</v>
      </c>
      <c r="C109" s="62" t="s">
        <v>196</v>
      </c>
      <c r="D109" s="56" t="s">
        <v>18</v>
      </c>
      <c r="E109" s="64" t="s">
        <v>18</v>
      </c>
      <c r="F109" s="49"/>
      <c r="G109" s="48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1" t="s">
        <v>18</v>
      </c>
      <c r="U109" s="42">
        <f>SUM(U110:U117)</f>
        <v>0</v>
      </c>
    </row>
    <row r="110" spans="1:21" ht="15.75" customHeight="1">
      <c r="A110" s="59" t="s">
        <v>208</v>
      </c>
      <c r="B110" s="140"/>
      <c r="C110" s="166" t="s">
        <v>360</v>
      </c>
      <c r="D110" s="39" t="s">
        <v>0</v>
      </c>
      <c r="E110" s="61">
        <v>95</v>
      </c>
      <c r="F110" s="49"/>
      <c r="G110" s="48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50">
        <v>0</v>
      </c>
      <c r="U110" s="51">
        <f aca="true" t="shared" si="2" ref="U110:U121">ROUND(E110*T110,2)</f>
        <v>0</v>
      </c>
    </row>
    <row r="111" spans="1:21" ht="15.75" customHeight="1">
      <c r="A111" s="59" t="s">
        <v>361</v>
      </c>
      <c r="B111" s="39"/>
      <c r="C111" s="164" t="s">
        <v>362</v>
      </c>
      <c r="D111" s="39" t="s">
        <v>0</v>
      </c>
      <c r="E111" s="61">
        <v>16</v>
      </c>
      <c r="F111" s="49"/>
      <c r="G111" s="48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50">
        <v>0</v>
      </c>
      <c r="U111" s="51">
        <f t="shared" si="2"/>
        <v>0</v>
      </c>
    </row>
    <row r="112" spans="1:21" ht="15" customHeight="1">
      <c r="A112" s="55" t="s">
        <v>363</v>
      </c>
      <c r="B112" s="56"/>
      <c r="C112" s="165" t="s">
        <v>364</v>
      </c>
      <c r="D112" s="56" t="s">
        <v>0</v>
      </c>
      <c r="E112" s="58">
        <v>49</v>
      </c>
      <c r="F112" s="49"/>
      <c r="G112" s="48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50">
        <v>0</v>
      </c>
      <c r="U112" s="51">
        <f t="shared" si="2"/>
        <v>0</v>
      </c>
    </row>
    <row r="113" spans="1:21" ht="15" customHeight="1">
      <c r="A113" s="59" t="s">
        <v>365</v>
      </c>
      <c r="B113" s="39"/>
      <c r="C113" s="164" t="s">
        <v>366</v>
      </c>
      <c r="D113" s="39" t="s">
        <v>0</v>
      </c>
      <c r="E113" s="61">
        <v>21</v>
      </c>
      <c r="F113" s="49"/>
      <c r="G113" s="48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50">
        <v>0</v>
      </c>
      <c r="U113" s="51">
        <f t="shared" si="2"/>
        <v>0</v>
      </c>
    </row>
    <row r="114" spans="1:21" ht="15" customHeight="1">
      <c r="A114" s="55" t="s">
        <v>367</v>
      </c>
      <c r="B114" s="37"/>
      <c r="C114" s="164" t="s">
        <v>368</v>
      </c>
      <c r="D114" s="39" t="s">
        <v>0</v>
      </c>
      <c r="E114" s="58">
        <v>39</v>
      </c>
      <c r="F114" s="49"/>
      <c r="G114" s="48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50">
        <v>0</v>
      </c>
      <c r="U114" s="51">
        <f t="shared" si="2"/>
        <v>0</v>
      </c>
    </row>
    <row r="115" spans="1:21" ht="15" customHeight="1">
      <c r="A115" s="55" t="s">
        <v>369</v>
      </c>
      <c r="B115" s="148"/>
      <c r="C115" s="164" t="s">
        <v>370</v>
      </c>
      <c r="D115" s="39" t="s">
        <v>0</v>
      </c>
      <c r="E115" s="61">
        <v>1</v>
      </c>
      <c r="F115" s="49"/>
      <c r="G115" s="48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50">
        <v>0</v>
      </c>
      <c r="U115" s="51">
        <f t="shared" si="2"/>
        <v>0</v>
      </c>
    </row>
    <row r="116" spans="1:21" ht="15" customHeight="1">
      <c r="A116" s="55" t="s">
        <v>371</v>
      </c>
      <c r="B116" s="148"/>
      <c r="C116" s="164" t="s">
        <v>372</v>
      </c>
      <c r="D116" s="39" t="s">
        <v>0</v>
      </c>
      <c r="E116" s="61">
        <v>2</v>
      </c>
      <c r="F116" s="49"/>
      <c r="G116" s="48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50">
        <v>0</v>
      </c>
      <c r="U116" s="51">
        <f t="shared" si="2"/>
        <v>0</v>
      </c>
    </row>
    <row r="117" spans="1:21" ht="15" customHeight="1">
      <c r="A117" s="55" t="s">
        <v>373</v>
      </c>
      <c r="B117" s="148"/>
      <c r="C117" s="165" t="s">
        <v>374</v>
      </c>
      <c r="D117" s="56" t="s">
        <v>90</v>
      </c>
      <c r="E117" s="58">
        <v>1</v>
      </c>
      <c r="F117" s="49"/>
      <c r="G117" s="48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50">
        <v>0</v>
      </c>
      <c r="U117" s="51">
        <f t="shared" si="2"/>
        <v>0</v>
      </c>
    </row>
    <row r="118" spans="1:21" ht="45" customHeight="1">
      <c r="A118" s="117" t="s">
        <v>209</v>
      </c>
      <c r="B118" s="138" t="s">
        <v>375</v>
      </c>
      <c r="C118" s="119" t="s">
        <v>376</v>
      </c>
      <c r="D118" s="66" t="s">
        <v>18</v>
      </c>
      <c r="E118" s="120" t="s">
        <v>18</v>
      </c>
      <c r="F118" s="49"/>
      <c r="G118" s="48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1" t="s">
        <v>18</v>
      </c>
      <c r="U118" s="42">
        <f>SUM(U119)</f>
        <v>0</v>
      </c>
    </row>
    <row r="119" spans="1:21" ht="15" customHeight="1">
      <c r="A119" s="95" t="s">
        <v>210</v>
      </c>
      <c r="B119" s="167"/>
      <c r="C119" s="168" t="s">
        <v>377</v>
      </c>
      <c r="D119" s="75" t="s">
        <v>19</v>
      </c>
      <c r="E119" s="77">
        <v>60</v>
      </c>
      <c r="F119" s="49"/>
      <c r="G119" s="48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50">
        <v>0</v>
      </c>
      <c r="U119" s="51">
        <f t="shared" si="2"/>
        <v>0</v>
      </c>
    </row>
    <row r="120" spans="1:21" ht="43.5" customHeight="1">
      <c r="A120" s="157" t="s">
        <v>211</v>
      </c>
      <c r="B120" s="169" t="s">
        <v>378</v>
      </c>
      <c r="C120" s="170" t="s">
        <v>379</v>
      </c>
      <c r="D120" s="160" t="s">
        <v>18</v>
      </c>
      <c r="E120" s="161" t="s">
        <v>18</v>
      </c>
      <c r="F120" s="49"/>
      <c r="G120" s="48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1" t="s">
        <v>18</v>
      </c>
      <c r="U120" s="42">
        <f>SUM(U121)</f>
        <v>0</v>
      </c>
    </row>
    <row r="121" spans="1:21" ht="15" customHeight="1">
      <c r="A121" s="95" t="s">
        <v>214</v>
      </c>
      <c r="B121" s="167"/>
      <c r="C121" s="168" t="s">
        <v>380</v>
      </c>
      <c r="D121" s="75" t="s">
        <v>19</v>
      </c>
      <c r="E121" s="77">
        <v>35</v>
      </c>
      <c r="F121" s="49"/>
      <c r="G121" s="48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50">
        <v>0</v>
      </c>
      <c r="U121" s="51">
        <f t="shared" si="2"/>
        <v>0</v>
      </c>
    </row>
    <row r="122" spans="1:21" ht="15" customHeight="1">
      <c r="A122" s="157">
        <v>7</v>
      </c>
      <c r="B122" s="538" t="s">
        <v>199</v>
      </c>
      <c r="C122" s="539" t="s">
        <v>14</v>
      </c>
      <c r="D122" s="160" t="s">
        <v>18</v>
      </c>
      <c r="E122" s="526" t="s">
        <v>18</v>
      </c>
      <c r="F122" s="49"/>
      <c r="G122" s="48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518" t="s">
        <v>18</v>
      </c>
      <c r="U122" s="519">
        <f>SUM(U123,U128,U132,U134)</f>
        <v>0</v>
      </c>
    </row>
    <row r="123" spans="1:21" ht="46.5" customHeight="1">
      <c r="A123" s="52" t="s">
        <v>216</v>
      </c>
      <c r="B123" s="140" t="s">
        <v>201</v>
      </c>
      <c r="C123" s="163" t="s">
        <v>202</v>
      </c>
      <c r="D123" s="171" t="s">
        <v>18</v>
      </c>
      <c r="E123" s="40" t="s">
        <v>18</v>
      </c>
      <c r="F123" s="49"/>
      <c r="G123" s="48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1" t="s">
        <v>18</v>
      </c>
      <c r="U123" s="42">
        <f>SUM(U124:U127)</f>
        <v>0</v>
      </c>
    </row>
    <row r="124" spans="1:21" ht="30.75" customHeight="1">
      <c r="A124" s="59" t="s">
        <v>217</v>
      </c>
      <c r="B124" s="39"/>
      <c r="C124" s="540" t="s">
        <v>1106</v>
      </c>
      <c r="D124" s="39" t="s">
        <v>19</v>
      </c>
      <c r="E124" s="61">
        <v>3959.51</v>
      </c>
      <c r="F124" s="49"/>
      <c r="G124" s="48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50">
        <v>0</v>
      </c>
      <c r="U124" s="51">
        <f>ROUND(E124*T124,2)</f>
        <v>0</v>
      </c>
    </row>
    <row r="125" spans="1:21" ht="30.75" customHeight="1">
      <c r="A125" s="95" t="s">
        <v>381</v>
      </c>
      <c r="B125" s="75"/>
      <c r="C125" s="541" t="s">
        <v>1107</v>
      </c>
      <c r="D125" s="75" t="s">
        <v>19</v>
      </c>
      <c r="E125" s="77">
        <v>554.4</v>
      </c>
      <c r="F125" s="49"/>
      <c r="G125" s="48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50">
        <v>0</v>
      </c>
      <c r="U125" s="51">
        <f>ROUND(E125*T125,2)</f>
        <v>0</v>
      </c>
    </row>
    <row r="126" spans="1:21" ht="28.5" customHeight="1">
      <c r="A126" s="542" t="s">
        <v>382</v>
      </c>
      <c r="B126" s="160"/>
      <c r="C126" s="543" t="s">
        <v>1108</v>
      </c>
      <c r="D126" s="160" t="s">
        <v>19</v>
      </c>
      <c r="E126" s="544">
        <v>62</v>
      </c>
      <c r="F126" s="49"/>
      <c r="G126" s="48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50">
        <v>0</v>
      </c>
      <c r="U126" s="51">
        <f>ROUND(E126*T126,2)</f>
        <v>0</v>
      </c>
    </row>
    <row r="127" spans="1:21" ht="28.5" customHeight="1">
      <c r="A127" s="59" t="s">
        <v>383</v>
      </c>
      <c r="B127" s="39"/>
      <c r="C127" s="540" t="s">
        <v>1109</v>
      </c>
      <c r="D127" s="39" t="s">
        <v>19</v>
      </c>
      <c r="E127" s="61">
        <v>450</v>
      </c>
      <c r="F127" s="49"/>
      <c r="G127" s="48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50">
        <v>0</v>
      </c>
      <c r="U127" s="51">
        <f>ROUND(E127*T127,2)</f>
        <v>0</v>
      </c>
    </row>
    <row r="128" spans="1:21" ht="48.75" customHeight="1">
      <c r="A128" s="52" t="s">
        <v>384</v>
      </c>
      <c r="B128" s="140" t="s">
        <v>385</v>
      </c>
      <c r="C128" s="38" t="s">
        <v>386</v>
      </c>
      <c r="D128" s="171" t="s">
        <v>18</v>
      </c>
      <c r="E128" s="40" t="s">
        <v>18</v>
      </c>
      <c r="F128" s="49"/>
      <c r="G128" s="48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1" t="s">
        <v>18</v>
      </c>
      <c r="U128" s="42">
        <f>SUM(U129:U131)</f>
        <v>0</v>
      </c>
    </row>
    <row r="129" spans="1:21" ht="28.5" customHeight="1">
      <c r="A129" s="545" t="s">
        <v>387</v>
      </c>
      <c r="B129" s="89"/>
      <c r="C129" s="546" t="s">
        <v>1112</v>
      </c>
      <c r="D129" s="89" t="s">
        <v>19</v>
      </c>
      <c r="E129" s="90">
        <v>202</v>
      </c>
      <c r="F129" s="534"/>
      <c r="G129" s="533"/>
      <c r="H129" s="534"/>
      <c r="I129" s="534"/>
      <c r="J129" s="534"/>
      <c r="K129" s="534"/>
      <c r="L129" s="534"/>
      <c r="M129" s="534"/>
      <c r="N129" s="534"/>
      <c r="O129" s="534"/>
      <c r="P129" s="534"/>
      <c r="Q129" s="534"/>
      <c r="R129" s="534"/>
      <c r="S129" s="534"/>
      <c r="T129" s="114">
        <v>0</v>
      </c>
      <c r="U129" s="535">
        <f>ROUND(E129*T129,2)</f>
        <v>0</v>
      </c>
    </row>
    <row r="130" spans="1:21" ht="30.75" customHeight="1">
      <c r="A130" s="547" t="s">
        <v>388</v>
      </c>
      <c r="B130" s="548"/>
      <c r="C130" s="549" t="s">
        <v>1110</v>
      </c>
      <c r="D130" s="548" t="s">
        <v>19</v>
      </c>
      <c r="E130" s="82">
        <v>61.5</v>
      </c>
      <c r="F130" s="534"/>
      <c r="G130" s="533"/>
      <c r="H130" s="534"/>
      <c r="I130" s="534"/>
      <c r="J130" s="534"/>
      <c r="K130" s="534"/>
      <c r="L130" s="534"/>
      <c r="M130" s="534"/>
      <c r="N130" s="534"/>
      <c r="O130" s="534"/>
      <c r="P130" s="534"/>
      <c r="Q130" s="534"/>
      <c r="R130" s="534"/>
      <c r="S130" s="534"/>
      <c r="T130" s="114">
        <v>0</v>
      </c>
      <c r="U130" s="535">
        <f>ROUND(E130*T130,2)</f>
        <v>0</v>
      </c>
    </row>
    <row r="131" spans="1:21" ht="49.5" customHeight="1">
      <c r="A131" s="547" t="s">
        <v>389</v>
      </c>
      <c r="B131" s="548"/>
      <c r="C131" s="549" t="s">
        <v>1111</v>
      </c>
      <c r="D131" s="548" t="s">
        <v>19</v>
      </c>
      <c r="E131" s="82">
        <v>141</v>
      </c>
      <c r="F131" s="534"/>
      <c r="G131" s="533"/>
      <c r="H131" s="534"/>
      <c r="I131" s="534"/>
      <c r="J131" s="534"/>
      <c r="K131" s="534"/>
      <c r="L131" s="534"/>
      <c r="M131" s="534"/>
      <c r="N131" s="534"/>
      <c r="O131" s="534"/>
      <c r="P131" s="534"/>
      <c r="Q131" s="534"/>
      <c r="R131" s="534"/>
      <c r="S131" s="534"/>
      <c r="T131" s="114">
        <v>0</v>
      </c>
      <c r="U131" s="535">
        <f>ROUND(E131*T131,2)</f>
        <v>0</v>
      </c>
    </row>
    <row r="132" spans="1:21" ht="45" customHeight="1">
      <c r="A132" s="52" t="s">
        <v>390</v>
      </c>
      <c r="B132" s="140" t="s">
        <v>207</v>
      </c>
      <c r="C132" s="38" t="s">
        <v>391</v>
      </c>
      <c r="D132" s="39" t="s">
        <v>18</v>
      </c>
      <c r="E132" s="172" t="s">
        <v>18</v>
      </c>
      <c r="F132" s="49"/>
      <c r="G132" s="48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1" t="s">
        <v>18</v>
      </c>
      <c r="U132" s="42">
        <f>SUM(U133)</f>
        <v>0</v>
      </c>
    </row>
    <row r="133" spans="1:21" ht="29.25" customHeight="1">
      <c r="A133" s="95" t="s">
        <v>392</v>
      </c>
      <c r="B133" s="75"/>
      <c r="C133" s="76" t="s">
        <v>393</v>
      </c>
      <c r="D133" s="75" t="s">
        <v>239</v>
      </c>
      <c r="E133" s="77">
        <v>21</v>
      </c>
      <c r="F133" s="49"/>
      <c r="G133" s="48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50">
        <v>0</v>
      </c>
      <c r="U133" s="51">
        <f>ROUND(E133*T133,2)</f>
        <v>0</v>
      </c>
    </row>
    <row r="134" spans="1:21" ht="46.5" customHeight="1">
      <c r="A134" s="137" t="s">
        <v>394</v>
      </c>
      <c r="B134" s="148" t="s">
        <v>212</v>
      </c>
      <c r="C134" s="149" t="s">
        <v>213</v>
      </c>
      <c r="D134" s="53" t="s">
        <v>18</v>
      </c>
      <c r="E134" s="173" t="s">
        <v>18</v>
      </c>
      <c r="F134" s="49"/>
      <c r="G134" s="48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1" t="s">
        <v>18</v>
      </c>
      <c r="U134" s="42">
        <f>SUM(U135)</f>
        <v>0</v>
      </c>
    </row>
    <row r="135" spans="1:21" ht="30" customHeight="1">
      <c r="A135" s="95" t="s">
        <v>395</v>
      </c>
      <c r="B135" s="75"/>
      <c r="C135" s="541" t="s">
        <v>1113</v>
      </c>
      <c r="D135" s="75" t="s">
        <v>19</v>
      </c>
      <c r="E135" s="77">
        <v>5966.6</v>
      </c>
      <c r="F135" s="49"/>
      <c r="G135" s="48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50">
        <v>0</v>
      </c>
      <c r="U135" s="51">
        <f>ROUND(E135*T135,2)</f>
        <v>0</v>
      </c>
    </row>
    <row r="136" spans="1:21" ht="15.75" customHeight="1">
      <c r="A136" s="157">
        <v>8</v>
      </c>
      <c r="B136" s="538" t="s">
        <v>215</v>
      </c>
      <c r="C136" s="524" t="s">
        <v>11</v>
      </c>
      <c r="D136" s="550" t="s">
        <v>18</v>
      </c>
      <c r="E136" s="161" t="s">
        <v>18</v>
      </c>
      <c r="F136" s="49"/>
      <c r="G136" s="48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518" t="s">
        <v>18</v>
      </c>
      <c r="U136" s="519">
        <f>SUM(U137)</f>
        <v>0</v>
      </c>
    </row>
    <row r="137" spans="1:21" ht="33" customHeight="1">
      <c r="A137" s="52" t="s">
        <v>219</v>
      </c>
      <c r="B137" s="140" t="s">
        <v>74</v>
      </c>
      <c r="C137" s="38" t="s">
        <v>10</v>
      </c>
      <c r="D137" s="56" t="s">
        <v>18</v>
      </c>
      <c r="E137" s="174" t="s">
        <v>18</v>
      </c>
      <c r="F137" s="49"/>
      <c r="G137" s="48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1" t="s">
        <v>18</v>
      </c>
      <c r="U137" s="42">
        <f>SUM(U138)</f>
        <v>0</v>
      </c>
    </row>
    <row r="138" spans="1:21" ht="30" customHeight="1">
      <c r="A138" s="55" t="s">
        <v>220</v>
      </c>
      <c r="B138" s="56"/>
      <c r="C138" s="175" t="s">
        <v>396</v>
      </c>
      <c r="D138" s="56" t="s">
        <v>239</v>
      </c>
      <c r="E138" s="58">
        <v>19850.18</v>
      </c>
      <c r="F138" s="176"/>
      <c r="G138" s="177"/>
      <c r="H138" s="49"/>
      <c r="I138" s="48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50">
        <v>0</v>
      </c>
      <c r="U138" s="51">
        <f>ROUND(E138*T138,2)</f>
        <v>0</v>
      </c>
    </row>
    <row r="139" spans="1:21" ht="15" customHeight="1">
      <c r="A139" s="137">
        <v>9</v>
      </c>
      <c r="B139" s="536" t="s">
        <v>397</v>
      </c>
      <c r="C139" s="551" t="s">
        <v>398</v>
      </c>
      <c r="D139" s="552" t="s">
        <v>18</v>
      </c>
      <c r="E139" s="54" t="s">
        <v>18</v>
      </c>
      <c r="F139" s="78"/>
      <c r="G139" s="79"/>
      <c r="H139" s="49"/>
      <c r="I139" s="48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518" t="s">
        <v>18</v>
      </c>
      <c r="U139" s="519">
        <f>SUM(U140,U144)</f>
        <v>0</v>
      </c>
    </row>
    <row r="140" spans="1:21" ht="44.25" customHeight="1">
      <c r="A140" s="36" t="s">
        <v>399</v>
      </c>
      <c r="B140" s="37" t="s">
        <v>400</v>
      </c>
      <c r="C140" s="178" t="s">
        <v>401</v>
      </c>
      <c r="D140" s="179" t="s">
        <v>18</v>
      </c>
      <c r="E140" s="180" t="s">
        <v>18</v>
      </c>
      <c r="F140" s="71"/>
      <c r="G140" s="181"/>
      <c r="H140" s="49"/>
      <c r="I140" s="48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1" t="s">
        <v>18</v>
      </c>
      <c r="U140" s="42">
        <f>SUM(U141:U143)</f>
        <v>0</v>
      </c>
    </row>
    <row r="141" spans="1:21" ht="30" customHeight="1">
      <c r="A141" s="59" t="s">
        <v>402</v>
      </c>
      <c r="B141" s="39"/>
      <c r="C141" s="60" t="s">
        <v>1114</v>
      </c>
      <c r="D141" s="39" t="s">
        <v>19</v>
      </c>
      <c r="E141" s="61">
        <v>77.15</v>
      </c>
      <c r="F141" s="49"/>
      <c r="G141" s="48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50">
        <v>0</v>
      </c>
      <c r="U141" s="51">
        <f>ROUND(E141*T141,2)</f>
        <v>0</v>
      </c>
    </row>
    <row r="142" spans="1:21" ht="15" customHeight="1">
      <c r="A142" s="59" t="s">
        <v>403</v>
      </c>
      <c r="B142" s="39"/>
      <c r="C142" s="60" t="s">
        <v>1115</v>
      </c>
      <c r="D142" s="39" t="s">
        <v>0</v>
      </c>
      <c r="E142" s="61">
        <v>1</v>
      </c>
      <c r="F142" s="49"/>
      <c r="G142" s="48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50">
        <v>0</v>
      </c>
      <c r="U142" s="51">
        <f>ROUND(E142*T142,2)</f>
        <v>0</v>
      </c>
    </row>
    <row r="143" spans="1:21" ht="15.75" customHeight="1">
      <c r="A143" s="59" t="s">
        <v>404</v>
      </c>
      <c r="B143" s="39"/>
      <c r="C143" s="60" t="s">
        <v>1116</v>
      </c>
      <c r="D143" s="39" t="s">
        <v>0</v>
      </c>
      <c r="E143" s="61">
        <v>1</v>
      </c>
      <c r="F143" s="49"/>
      <c r="G143" s="48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50">
        <v>0</v>
      </c>
      <c r="U143" s="51">
        <f>ROUND(E143*T143,2)</f>
        <v>0</v>
      </c>
    </row>
    <row r="144" spans="1:21" ht="30" customHeight="1">
      <c r="A144" s="52" t="s">
        <v>405</v>
      </c>
      <c r="B144" s="171" t="s">
        <v>406</v>
      </c>
      <c r="C144" s="182" t="s">
        <v>407</v>
      </c>
      <c r="D144" s="179" t="s">
        <v>18</v>
      </c>
      <c r="E144" s="180" t="s">
        <v>18</v>
      </c>
      <c r="F144" s="71"/>
      <c r="G144" s="181"/>
      <c r="H144" s="49"/>
      <c r="I144" s="48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1" t="s">
        <v>18</v>
      </c>
      <c r="U144" s="42">
        <f>SUM(U145)</f>
        <v>0</v>
      </c>
    </row>
    <row r="145" spans="1:21" ht="15.75" customHeight="1">
      <c r="A145" s="95" t="s">
        <v>403</v>
      </c>
      <c r="B145" s="75"/>
      <c r="C145" s="76" t="s">
        <v>408</v>
      </c>
      <c r="D145" s="75" t="s">
        <v>271</v>
      </c>
      <c r="E145" s="77">
        <v>2</v>
      </c>
      <c r="F145" s="49"/>
      <c r="G145" s="48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50">
        <v>0</v>
      </c>
      <c r="U145" s="51">
        <f>ROUND(E145*T145,2)</f>
        <v>0</v>
      </c>
    </row>
    <row r="146" spans="1:252" ht="15" customHeight="1">
      <c r="A146" s="137">
        <v>10</v>
      </c>
      <c r="B146" s="536" t="s">
        <v>218</v>
      </c>
      <c r="C146" s="551" t="s">
        <v>6</v>
      </c>
      <c r="D146" s="553" t="s">
        <v>18</v>
      </c>
      <c r="E146" s="54" t="s">
        <v>18</v>
      </c>
      <c r="F146" s="183"/>
      <c r="G146" s="183"/>
      <c r="H146" s="92"/>
      <c r="I146" s="93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518" t="s">
        <v>18</v>
      </c>
      <c r="U146" s="519">
        <f>SUM(U147)</f>
        <v>0</v>
      </c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  <c r="AV146" s="94"/>
      <c r="AW146" s="94"/>
      <c r="AX146" s="94"/>
      <c r="AY146" s="94"/>
      <c r="AZ146" s="94"/>
      <c r="BA146" s="94"/>
      <c r="BB146" s="94"/>
      <c r="BC146" s="94"/>
      <c r="BD146" s="94"/>
      <c r="BE146" s="94"/>
      <c r="BF146" s="94"/>
      <c r="BG146" s="94"/>
      <c r="BH146" s="94"/>
      <c r="BI146" s="94"/>
      <c r="BJ146" s="94"/>
      <c r="BK146" s="94"/>
      <c r="BL146" s="94"/>
      <c r="BM146" s="94"/>
      <c r="BN146" s="94"/>
      <c r="BO146" s="94"/>
      <c r="BP146" s="94"/>
      <c r="BQ146" s="94"/>
      <c r="BR146" s="94"/>
      <c r="BS146" s="94"/>
      <c r="BT146" s="94"/>
      <c r="BU146" s="94"/>
      <c r="BV146" s="94"/>
      <c r="BW146" s="94"/>
      <c r="BX146" s="94"/>
      <c r="BY146" s="94"/>
      <c r="BZ146" s="94"/>
      <c r="CA146" s="94"/>
      <c r="CB146" s="94"/>
      <c r="CC146" s="94"/>
      <c r="CD146" s="94"/>
      <c r="CE146" s="94"/>
      <c r="CF146" s="94"/>
      <c r="CG146" s="94"/>
      <c r="CH146" s="94"/>
      <c r="CI146" s="94"/>
      <c r="CJ146" s="94"/>
      <c r="CK146" s="94"/>
      <c r="CL146" s="94"/>
      <c r="CM146" s="94"/>
      <c r="CN146" s="94"/>
      <c r="CO146" s="94"/>
      <c r="CP146" s="94"/>
      <c r="CQ146" s="94"/>
      <c r="CR146" s="94"/>
      <c r="CS146" s="94"/>
      <c r="CT146" s="94"/>
      <c r="CU146" s="94"/>
      <c r="CV146" s="94"/>
      <c r="CW146" s="94"/>
      <c r="CX146" s="94"/>
      <c r="CY146" s="94"/>
      <c r="CZ146" s="94"/>
      <c r="DA146" s="94"/>
      <c r="DB146" s="94"/>
      <c r="DC146" s="94"/>
      <c r="DD146" s="94"/>
      <c r="DE146" s="94"/>
      <c r="DF146" s="94"/>
      <c r="DG146" s="94"/>
      <c r="DH146" s="94"/>
      <c r="DI146" s="94"/>
      <c r="DJ146" s="94"/>
      <c r="DK146" s="94"/>
      <c r="DL146" s="94"/>
      <c r="DM146" s="94"/>
      <c r="DN146" s="94"/>
      <c r="DO146" s="94"/>
      <c r="DP146" s="94"/>
      <c r="DQ146" s="94"/>
      <c r="DR146" s="94"/>
      <c r="DS146" s="94"/>
      <c r="DT146" s="94"/>
      <c r="DU146" s="94"/>
      <c r="DV146" s="94"/>
      <c r="DW146" s="94"/>
      <c r="DX146" s="94"/>
      <c r="DY146" s="94"/>
      <c r="DZ146" s="94"/>
      <c r="EA146" s="94"/>
      <c r="EB146" s="94"/>
      <c r="EC146" s="94"/>
      <c r="ED146" s="94"/>
      <c r="EE146" s="94"/>
      <c r="EF146" s="94"/>
      <c r="EG146" s="94"/>
      <c r="EH146" s="94"/>
      <c r="EI146" s="94"/>
      <c r="EJ146" s="94"/>
      <c r="EK146" s="94"/>
      <c r="EL146" s="94"/>
      <c r="EM146" s="94"/>
      <c r="EN146" s="94"/>
      <c r="EO146" s="94"/>
      <c r="EP146" s="94"/>
      <c r="EQ146" s="94"/>
      <c r="ER146" s="94"/>
      <c r="ES146" s="94"/>
      <c r="ET146" s="94"/>
      <c r="EU146" s="94"/>
      <c r="EV146" s="94"/>
      <c r="EW146" s="94"/>
      <c r="EX146" s="94"/>
      <c r="EY146" s="94"/>
      <c r="EZ146" s="94"/>
      <c r="FA146" s="94"/>
      <c r="FB146" s="94"/>
      <c r="FC146" s="94"/>
      <c r="FD146" s="94"/>
      <c r="FE146" s="94"/>
      <c r="FF146" s="94"/>
      <c r="FG146" s="94"/>
      <c r="FH146" s="94"/>
      <c r="FI146" s="94"/>
      <c r="FJ146" s="94"/>
      <c r="FK146" s="94"/>
      <c r="FL146" s="94"/>
      <c r="FM146" s="94"/>
      <c r="FN146" s="94"/>
      <c r="FO146" s="94"/>
      <c r="FP146" s="94"/>
      <c r="FQ146" s="94"/>
      <c r="FR146" s="94"/>
      <c r="FS146" s="94"/>
      <c r="FT146" s="94"/>
      <c r="FU146" s="94"/>
      <c r="FV146" s="94"/>
      <c r="FW146" s="94"/>
      <c r="FX146" s="94"/>
      <c r="FY146" s="94"/>
      <c r="FZ146" s="94"/>
      <c r="GA146" s="94"/>
      <c r="GB146" s="94"/>
      <c r="GC146" s="94"/>
      <c r="GD146" s="94"/>
      <c r="GE146" s="94"/>
      <c r="GF146" s="94"/>
      <c r="GG146" s="94"/>
      <c r="GH146" s="94"/>
      <c r="GI146" s="94"/>
      <c r="GJ146" s="94"/>
      <c r="GK146" s="94"/>
      <c r="GL146" s="94"/>
      <c r="GM146" s="94"/>
      <c r="GN146" s="94"/>
      <c r="GO146" s="94"/>
      <c r="GP146" s="94"/>
      <c r="GQ146" s="94"/>
      <c r="GR146" s="94"/>
      <c r="GS146" s="94"/>
      <c r="GT146" s="94"/>
      <c r="GU146" s="94"/>
      <c r="GV146" s="94"/>
      <c r="GW146" s="94"/>
      <c r="GX146" s="94"/>
      <c r="GY146" s="94"/>
      <c r="GZ146" s="94"/>
      <c r="HA146" s="94"/>
      <c r="HB146" s="94"/>
      <c r="HC146" s="94"/>
      <c r="HD146" s="94"/>
      <c r="HE146" s="94"/>
      <c r="HF146" s="94"/>
      <c r="HG146" s="94"/>
      <c r="HH146" s="94"/>
      <c r="HI146" s="94"/>
      <c r="HJ146" s="94"/>
      <c r="HK146" s="94"/>
      <c r="HL146" s="94"/>
      <c r="HM146" s="94"/>
      <c r="HN146" s="94"/>
      <c r="HO146" s="94"/>
      <c r="HP146" s="94"/>
      <c r="HQ146" s="94"/>
      <c r="HR146" s="94"/>
      <c r="HS146" s="94"/>
      <c r="HT146" s="94"/>
      <c r="HU146" s="94"/>
      <c r="HV146" s="94"/>
      <c r="HW146" s="94"/>
      <c r="HX146" s="94"/>
      <c r="HY146" s="94"/>
      <c r="HZ146" s="94"/>
      <c r="IA146" s="94"/>
      <c r="IB146" s="94"/>
      <c r="IC146" s="94"/>
      <c r="ID146" s="94"/>
      <c r="IE146" s="94"/>
      <c r="IF146" s="94"/>
      <c r="IG146" s="94"/>
      <c r="IH146" s="94"/>
      <c r="II146" s="94"/>
      <c r="IJ146" s="94"/>
      <c r="IK146" s="94"/>
      <c r="IL146" s="94"/>
      <c r="IM146" s="94"/>
      <c r="IN146" s="94"/>
      <c r="IO146" s="94"/>
      <c r="IP146" s="94"/>
      <c r="IQ146" s="94"/>
      <c r="IR146" s="94"/>
    </row>
    <row r="147" spans="1:252" ht="45" customHeight="1">
      <c r="A147" s="36" t="s">
        <v>409</v>
      </c>
      <c r="B147" s="184" t="s">
        <v>410</v>
      </c>
      <c r="C147" s="178" t="s">
        <v>411</v>
      </c>
      <c r="D147" s="179" t="s">
        <v>18</v>
      </c>
      <c r="E147" s="180" t="s">
        <v>18</v>
      </c>
      <c r="F147" s="183"/>
      <c r="G147" s="183"/>
      <c r="H147" s="92"/>
      <c r="I147" s="93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41" t="s">
        <v>18</v>
      </c>
      <c r="U147" s="42">
        <f>SUM(U148)</f>
        <v>0</v>
      </c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  <c r="AV147" s="94"/>
      <c r="AW147" s="94"/>
      <c r="AX147" s="94"/>
      <c r="AY147" s="94"/>
      <c r="AZ147" s="94"/>
      <c r="BA147" s="94"/>
      <c r="BB147" s="94"/>
      <c r="BC147" s="94"/>
      <c r="BD147" s="94"/>
      <c r="BE147" s="94"/>
      <c r="BF147" s="94"/>
      <c r="BG147" s="94"/>
      <c r="BH147" s="94"/>
      <c r="BI147" s="94"/>
      <c r="BJ147" s="94"/>
      <c r="BK147" s="94"/>
      <c r="BL147" s="94"/>
      <c r="BM147" s="94"/>
      <c r="BN147" s="94"/>
      <c r="BO147" s="94"/>
      <c r="BP147" s="94"/>
      <c r="BQ147" s="94"/>
      <c r="BR147" s="94"/>
      <c r="BS147" s="94"/>
      <c r="BT147" s="94"/>
      <c r="BU147" s="94"/>
      <c r="BV147" s="94"/>
      <c r="BW147" s="94"/>
      <c r="BX147" s="94"/>
      <c r="BY147" s="94"/>
      <c r="BZ147" s="94"/>
      <c r="CA147" s="94"/>
      <c r="CB147" s="94"/>
      <c r="CC147" s="94"/>
      <c r="CD147" s="94"/>
      <c r="CE147" s="94"/>
      <c r="CF147" s="94"/>
      <c r="CG147" s="94"/>
      <c r="CH147" s="94"/>
      <c r="CI147" s="94"/>
      <c r="CJ147" s="94"/>
      <c r="CK147" s="94"/>
      <c r="CL147" s="94"/>
      <c r="CM147" s="94"/>
      <c r="CN147" s="94"/>
      <c r="CO147" s="94"/>
      <c r="CP147" s="94"/>
      <c r="CQ147" s="94"/>
      <c r="CR147" s="94"/>
      <c r="CS147" s="94"/>
      <c r="CT147" s="94"/>
      <c r="CU147" s="94"/>
      <c r="CV147" s="94"/>
      <c r="CW147" s="94"/>
      <c r="CX147" s="94"/>
      <c r="CY147" s="94"/>
      <c r="CZ147" s="94"/>
      <c r="DA147" s="94"/>
      <c r="DB147" s="94"/>
      <c r="DC147" s="94"/>
      <c r="DD147" s="94"/>
      <c r="DE147" s="94"/>
      <c r="DF147" s="94"/>
      <c r="DG147" s="94"/>
      <c r="DH147" s="94"/>
      <c r="DI147" s="94"/>
      <c r="DJ147" s="94"/>
      <c r="DK147" s="94"/>
      <c r="DL147" s="94"/>
      <c r="DM147" s="94"/>
      <c r="DN147" s="94"/>
      <c r="DO147" s="94"/>
      <c r="DP147" s="94"/>
      <c r="DQ147" s="94"/>
      <c r="DR147" s="94"/>
      <c r="DS147" s="94"/>
      <c r="DT147" s="94"/>
      <c r="DU147" s="94"/>
      <c r="DV147" s="94"/>
      <c r="DW147" s="94"/>
      <c r="DX147" s="94"/>
      <c r="DY147" s="94"/>
      <c r="DZ147" s="94"/>
      <c r="EA147" s="94"/>
      <c r="EB147" s="94"/>
      <c r="EC147" s="94"/>
      <c r="ED147" s="94"/>
      <c r="EE147" s="94"/>
      <c r="EF147" s="94"/>
      <c r="EG147" s="94"/>
      <c r="EH147" s="94"/>
      <c r="EI147" s="94"/>
      <c r="EJ147" s="94"/>
      <c r="EK147" s="94"/>
      <c r="EL147" s="94"/>
      <c r="EM147" s="94"/>
      <c r="EN147" s="94"/>
      <c r="EO147" s="94"/>
      <c r="EP147" s="94"/>
      <c r="EQ147" s="94"/>
      <c r="ER147" s="94"/>
      <c r="ES147" s="94"/>
      <c r="ET147" s="94"/>
      <c r="EU147" s="94"/>
      <c r="EV147" s="94"/>
      <c r="EW147" s="94"/>
      <c r="EX147" s="94"/>
      <c r="EY147" s="94"/>
      <c r="EZ147" s="94"/>
      <c r="FA147" s="94"/>
      <c r="FB147" s="94"/>
      <c r="FC147" s="94"/>
      <c r="FD147" s="94"/>
      <c r="FE147" s="94"/>
      <c r="FF147" s="94"/>
      <c r="FG147" s="94"/>
      <c r="FH147" s="94"/>
      <c r="FI147" s="94"/>
      <c r="FJ147" s="94"/>
      <c r="FK147" s="94"/>
      <c r="FL147" s="94"/>
      <c r="FM147" s="94"/>
      <c r="FN147" s="94"/>
      <c r="FO147" s="94"/>
      <c r="FP147" s="94"/>
      <c r="FQ147" s="94"/>
      <c r="FR147" s="94"/>
      <c r="FS147" s="94"/>
      <c r="FT147" s="94"/>
      <c r="FU147" s="94"/>
      <c r="FV147" s="94"/>
      <c r="FW147" s="94"/>
      <c r="FX147" s="94"/>
      <c r="FY147" s="94"/>
      <c r="FZ147" s="94"/>
      <c r="GA147" s="94"/>
      <c r="GB147" s="94"/>
      <c r="GC147" s="94"/>
      <c r="GD147" s="94"/>
      <c r="GE147" s="94"/>
      <c r="GF147" s="94"/>
      <c r="GG147" s="94"/>
      <c r="GH147" s="94"/>
      <c r="GI147" s="94"/>
      <c r="GJ147" s="94"/>
      <c r="GK147" s="94"/>
      <c r="GL147" s="94"/>
      <c r="GM147" s="94"/>
      <c r="GN147" s="94"/>
      <c r="GO147" s="94"/>
      <c r="GP147" s="94"/>
      <c r="GQ147" s="94"/>
      <c r="GR147" s="94"/>
      <c r="GS147" s="94"/>
      <c r="GT147" s="94"/>
      <c r="GU147" s="94"/>
      <c r="GV147" s="94"/>
      <c r="GW147" s="94"/>
      <c r="GX147" s="94"/>
      <c r="GY147" s="94"/>
      <c r="GZ147" s="94"/>
      <c r="HA147" s="94"/>
      <c r="HB147" s="94"/>
      <c r="HC147" s="94"/>
      <c r="HD147" s="94"/>
      <c r="HE147" s="94"/>
      <c r="HF147" s="94"/>
      <c r="HG147" s="94"/>
      <c r="HH147" s="94"/>
      <c r="HI147" s="94"/>
      <c r="HJ147" s="94"/>
      <c r="HK147" s="94"/>
      <c r="HL147" s="94"/>
      <c r="HM147" s="94"/>
      <c r="HN147" s="94"/>
      <c r="HO147" s="94"/>
      <c r="HP147" s="94"/>
      <c r="HQ147" s="94"/>
      <c r="HR147" s="94"/>
      <c r="HS147" s="94"/>
      <c r="HT147" s="94"/>
      <c r="HU147" s="94"/>
      <c r="HV147" s="94"/>
      <c r="HW147" s="94"/>
      <c r="HX147" s="94"/>
      <c r="HY147" s="94"/>
      <c r="HZ147" s="94"/>
      <c r="IA147" s="94"/>
      <c r="IB147" s="94"/>
      <c r="IC147" s="94"/>
      <c r="ID147" s="94"/>
      <c r="IE147" s="94"/>
      <c r="IF147" s="94"/>
      <c r="IG147" s="94"/>
      <c r="IH147" s="94"/>
      <c r="II147" s="94"/>
      <c r="IJ147" s="94"/>
      <c r="IK147" s="94"/>
      <c r="IL147" s="94"/>
      <c r="IM147" s="94"/>
      <c r="IN147" s="94"/>
      <c r="IO147" s="94"/>
      <c r="IP147" s="94"/>
      <c r="IQ147" s="94"/>
      <c r="IR147" s="94"/>
    </row>
    <row r="148" spans="1:21" ht="30.75" customHeight="1" thickBot="1">
      <c r="A148" s="185" t="s">
        <v>412</v>
      </c>
      <c r="B148" s="186"/>
      <c r="C148" s="187" t="s">
        <v>221</v>
      </c>
      <c r="D148" s="186" t="s">
        <v>112</v>
      </c>
      <c r="E148" s="188">
        <f>E13</f>
        <v>1.89</v>
      </c>
      <c r="F148" s="49"/>
      <c r="G148" s="48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189">
        <v>0</v>
      </c>
      <c r="U148" s="51">
        <f>ROUND(E148*T148,2)</f>
        <v>0</v>
      </c>
    </row>
    <row r="149" spans="1:19" ht="5.25" customHeight="1" thickBot="1" thickTop="1">
      <c r="A149" s="190"/>
      <c r="B149" s="191"/>
      <c r="C149" s="192"/>
      <c r="D149" s="191"/>
      <c r="E149" s="193"/>
      <c r="F149" s="49"/>
      <c r="G149" s="48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</row>
    <row r="150" spans="1:21" ht="15" customHeight="1" thickBot="1" thickTop="1">
      <c r="A150" s="194"/>
      <c r="B150" s="195"/>
      <c r="C150" s="196"/>
      <c r="D150" s="599" t="s">
        <v>23</v>
      </c>
      <c r="E150" s="599"/>
      <c r="F150" s="599"/>
      <c r="G150" s="599"/>
      <c r="H150" s="599"/>
      <c r="I150" s="599"/>
      <c r="J150" s="599"/>
      <c r="K150" s="599"/>
      <c r="L150" s="599"/>
      <c r="M150" s="599"/>
      <c r="N150" s="599"/>
      <c r="O150" s="599"/>
      <c r="P150" s="599"/>
      <c r="Q150" s="599"/>
      <c r="R150" s="599"/>
      <c r="S150" s="599"/>
      <c r="T150" s="599"/>
      <c r="U150" s="197">
        <f>SUM(U11,U46,U51,U58,U81,U104,U122,U136,U139,U146)</f>
        <v>0</v>
      </c>
    </row>
    <row r="151" spans="1:21" ht="15" customHeight="1" thickBot="1" thickTop="1">
      <c r="A151" s="194"/>
      <c r="B151" s="195"/>
      <c r="C151" s="196"/>
      <c r="D151" s="599" t="s">
        <v>25</v>
      </c>
      <c r="E151" s="599"/>
      <c r="F151" s="599"/>
      <c r="G151" s="599"/>
      <c r="H151" s="599"/>
      <c r="I151" s="599"/>
      <c r="J151" s="599"/>
      <c r="K151" s="599"/>
      <c r="L151" s="599"/>
      <c r="M151" s="599"/>
      <c r="N151" s="599"/>
      <c r="O151" s="599"/>
      <c r="P151" s="599"/>
      <c r="Q151" s="599"/>
      <c r="R151" s="599"/>
      <c r="S151" s="599"/>
      <c r="T151" s="599"/>
      <c r="U151" s="197">
        <f>ROUND(0.23*U150,2)</f>
        <v>0</v>
      </c>
    </row>
    <row r="152" spans="1:21" ht="15" customHeight="1" thickBot="1" thickTop="1">
      <c r="A152" s="194"/>
      <c r="B152" s="195"/>
      <c r="C152" s="196"/>
      <c r="D152" s="599" t="s">
        <v>24</v>
      </c>
      <c r="E152" s="599"/>
      <c r="F152" s="599"/>
      <c r="G152" s="599"/>
      <c r="H152" s="599"/>
      <c r="I152" s="599"/>
      <c r="J152" s="599"/>
      <c r="K152" s="599"/>
      <c r="L152" s="599"/>
      <c r="M152" s="599"/>
      <c r="N152" s="599"/>
      <c r="O152" s="599"/>
      <c r="P152" s="599"/>
      <c r="Q152" s="599"/>
      <c r="R152" s="599"/>
      <c r="S152" s="599"/>
      <c r="T152" s="599"/>
      <c r="U152" s="197">
        <f>U150+U151</f>
        <v>0</v>
      </c>
    </row>
    <row r="153" spans="1:7" ht="16.5" thickTop="1">
      <c r="A153" s="194"/>
      <c r="B153" s="195"/>
      <c r="C153" s="196"/>
      <c r="D153" s="198"/>
      <c r="E153" s="199"/>
      <c r="G153" s="35"/>
    </row>
    <row r="154" spans="1:7" ht="15.75">
      <c r="A154" s="194"/>
      <c r="B154" s="195"/>
      <c r="C154" s="196"/>
      <c r="D154" s="198"/>
      <c r="E154" s="199"/>
      <c r="G154" s="35"/>
    </row>
    <row r="155" spans="1:7" ht="15.75">
      <c r="A155" s="194"/>
      <c r="B155" s="195"/>
      <c r="C155" s="196"/>
      <c r="D155" s="198"/>
      <c r="E155" s="199"/>
      <c r="G155" s="35"/>
    </row>
    <row r="156" spans="1:7" ht="15.75">
      <c r="A156" s="194"/>
      <c r="B156" s="195"/>
      <c r="C156" s="196"/>
      <c r="D156" s="198"/>
      <c r="E156" s="199"/>
      <c r="G156" s="35"/>
    </row>
    <row r="157" spans="1:7" ht="15.75">
      <c r="A157" s="194"/>
      <c r="B157" s="195"/>
      <c r="C157" s="196"/>
      <c r="D157" s="198"/>
      <c r="E157" s="199"/>
      <c r="G157" s="35"/>
    </row>
    <row r="158" spans="1:7" ht="15.75">
      <c r="A158" s="194"/>
      <c r="B158" s="195"/>
      <c r="C158" s="196"/>
      <c r="D158" s="198"/>
      <c r="E158" s="199"/>
      <c r="G158" s="35"/>
    </row>
    <row r="159" spans="1:7" ht="15.75">
      <c r="A159" s="194"/>
      <c r="B159" s="195"/>
      <c r="C159" s="196"/>
      <c r="D159" s="198"/>
      <c r="E159" s="199"/>
      <c r="G159" s="35"/>
    </row>
    <row r="160" spans="1:21" ht="15.75">
      <c r="A160" s="194"/>
      <c r="B160" s="195"/>
      <c r="C160" s="506" t="s">
        <v>1086</v>
      </c>
      <c r="D160" s="598" t="s">
        <v>1087</v>
      </c>
      <c r="E160" s="575"/>
      <c r="F160" s="575"/>
      <c r="G160" s="575"/>
      <c r="H160" s="575"/>
      <c r="I160" s="575"/>
      <c r="J160" s="575"/>
      <c r="K160" s="575"/>
      <c r="L160" s="575"/>
      <c r="M160" s="575"/>
      <c r="N160" s="575"/>
      <c r="O160" s="575"/>
      <c r="P160" s="575"/>
      <c r="Q160" s="575"/>
      <c r="R160" s="575"/>
      <c r="S160" s="575"/>
      <c r="T160" s="575"/>
      <c r="U160" s="575"/>
    </row>
    <row r="161" spans="1:21" ht="15.75">
      <c r="A161" s="194"/>
      <c r="B161" s="195"/>
      <c r="C161" s="506" t="s">
        <v>1076</v>
      </c>
      <c r="D161" s="598" t="s">
        <v>69</v>
      </c>
      <c r="E161" s="575"/>
      <c r="F161" s="575"/>
      <c r="G161" s="575"/>
      <c r="H161" s="575"/>
      <c r="I161" s="575"/>
      <c r="J161" s="575"/>
      <c r="K161" s="575"/>
      <c r="L161" s="575"/>
      <c r="M161" s="575"/>
      <c r="N161" s="575"/>
      <c r="O161" s="575"/>
      <c r="P161" s="575"/>
      <c r="Q161" s="575"/>
      <c r="R161" s="575"/>
      <c r="S161" s="575"/>
      <c r="T161" s="575"/>
      <c r="U161" s="575"/>
    </row>
    <row r="162" spans="1:7" ht="15.75">
      <c r="A162" s="194"/>
      <c r="B162" s="195"/>
      <c r="C162" s="196"/>
      <c r="D162" s="198"/>
      <c r="E162" s="199"/>
      <c r="G162" s="35"/>
    </row>
    <row r="163" spans="1:7" ht="15.75">
      <c r="A163" s="194"/>
      <c r="B163" s="195"/>
      <c r="C163" s="196"/>
      <c r="D163" s="198"/>
      <c r="E163" s="199"/>
      <c r="G163" s="35"/>
    </row>
    <row r="164" spans="1:7" ht="15.75">
      <c r="A164" s="194"/>
      <c r="B164" s="195"/>
      <c r="C164" s="196"/>
      <c r="D164" s="198"/>
      <c r="E164" s="199"/>
      <c r="G164" s="35"/>
    </row>
    <row r="165" spans="1:7" ht="14.25" customHeight="1">
      <c r="A165" s="194"/>
      <c r="B165" s="195"/>
      <c r="C165" s="196"/>
      <c r="D165" s="198"/>
      <c r="E165" s="199"/>
      <c r="G165" s="35"/>
    </row>
    <row r="166" spans="1:7" ht="15.75">
      <c r="A166" s="194"/>
      <c r="B166" s="195"/>
      <c r="C166" s="196"/>
      <c r="D166" s="198"/>
      <c r="E166" s="199"/>
      <c r="G166" s="35"/>
    </row>
    <row r="167" spans="1:7" ht="15.75">
      <c r="A167" s="194"/>
      <c r="B167" s="195"/>
      <c r="C167" s="196"/>
      <c r="D167" s="198"/>
      <c r="E167" s="199"/>
      <c r="G167" s="35"/>
    </row>
    <row r="168" spans="1:7" ht="15.75">
      <c r="A168" s="194"/>
      <c r="B168" s="195"/>
      <c r="C168" s="196"/>
      <c r="D168" s="198"/>
      <c r="E168" s="199"/>
      <c r="G168" s="35"/>
    </row>
    <row r="169" spans="1:7" ht="15.75">
      <c r="A169" s="194"/>
      <c r="B169" s="195"/>
      <c r="C169" s="196"/>
      <c r="D169" s="198"/>
      <c r="E169" s="199"/>
      <c r="G169" s="35"/>
    </row>
    <row r="170" spans="1:7" ht="15.75">
      <c r="A170" s="194"/>
      <c r="B170" s="195"/>
      <c r="C170" s="196"/>
      <c r="D170" s="198"/>
      <c r="E170" s="199"/>
      <c r="G170" s="35"/>
    </row>
    <row r="171" spans="1:7" ht="15.75">
      <c r="A171" s="194"/>
      <c r="B171" s="195"/>
      <c r="C171" s="196"/>
      <c r="D171" s="198"/>
      <c r="E171" s="199"/>
      <c r="G171" s="35"/>
    </row>
    <row r="172" spans="1:7" ht="15.75">
      <c r="A172" s="194"/>
      <c r="B172" s="195"/>
      <c r="C172" s="196"/>
      <c r="D172" s="198"/>
      <c r="E172" s="199"/>
      <c r="G172" s="35"/>
    </row>
    <row r="173" spans="1:7" ht="15.75">
      <c r="A173" s="194"/>
      <c r="B173" s="195"/>
      <c r="C173" s="196"/>
      <c r="D173" s="198"/>
      <c r="E173" s="199"/>
      <c r="G173" s="35"/>
    </row>
    <row r="174" spans="1:7" ht="15.75">
      <c r="A174" s="194"/>
      <c r="B174" s="195"/>
      <c r="C174" s="196"/>
      <c r="D174" s="198"/>
      <c r="E174" s="199"/>
      <c r="G174" s="35"/>
    </row>
    <row r="175" spans="1:7" ht="15.75">
      <c r="A175" s="194"/>
      <c r="B175" s="195"/>
      <c r="C175" s="196"/>
      <c r="D175" s="198"/>
      <c r="E175" s="199"/>
      <c r="G175" s="35"/>
    </row>
    <row r="176" spans="1:7" ht="15.75">
      <c r="A176" s="194"/>
      <c r="B176" s="195"/>
      <c r="C176" s="196"/>
      <c r="D176" s="198"/>
      <c r="E176" s="199"/>
      <c r="G176" s="35"/>
    </row>
    <row r="177" spans="1:7" ht="75" customHeight="1">
      <c r="A177" s="194"/>
      <c r="B177" s="195"/>
      <c r="C177" s="196"/>
      <c r="D177" s="198"/>
      <c r="E177" s="199"/>
      <c r="G177" s="35"/>
    </row>
    <row r="178" spans="1:7" ht="15.75">
      <c r="A178" s="194"/>
      <c r="B178" s="195"/>
      <c r="C178" s="196"/>
      <c r="D178" s="198"/>
      <c r="E178" s="199"/>
      <c r="G178" s="35"/>
    </row>
    <row r="179" spans="1:7" ht="15.75">
      <c r="A179" s="194"/>
      <c r="B179" s="195"/>
      <c r="C179" s="196"/>
      <c r="D179" s="198"/>
      <c r="E179" s="199"/>
      <c r="G179" s="35"/>
    </row>
    <row r="180" spans="1:7" ht="15.75">
      <c r="A180" s="194"/>
      <c r="B180" s="195"/>
      <c r="C180" s="196"/>
      <c r="D180" s="198"/>
      <c r="E180" s="199"/>
      <c r="G180" s="35"/>
    </row>
    <row r="181" spans="1:7" ht="15.75">
      <c r="A181" s="194"/>
      <c r="B181" s="195"/>
      <c r="C181" s="196"/>
      <c r="D181" s="198"/>
      <c r="E181" s="199"/>
      <c r="G181" s="35"/>
    </row>
    <row r="182" spans="1:7" ht="15.75">
      <c r="A182" s="194"/>
      <c r="B182" s="195"/>
      <c r="C182" s="196"/>
      <c r="D182" s="198"/>
      <c r="E182" s="199"/>
      <c r="G182" s="35"/>
    </row>
    <row r="183" spans="1:7" ht="15.75">
      <c r="A183" s="194"/>
      <c r="B183" s="195"/>
      <c r="C183" s="196"/>
      <c r="D183" s="198"/>
      <c r="E183" s="199"/>
      <c r="G183" s="35"/>
    </row>
    <row r="184" spans="1:7" ht="15.75">
      <c r="A184" s="194"/>
      <c r="B184" s="195"/>
      <c r="C184" s="196"/>
      <c r="D184" s="198"/>
      <c r="E184" s="199"/>
      <c r="G184" s="35"/>
    </row>
    <row r="185" spans="1:7" ht="15.75">
      <c r="A185" s="194"/>
      <c r="B185" s="195"/>
      <c r="C185" s="196"/>
      <c r="D185" s="198"/>
      <c r="E185" s="199"/>
      <c r="G185" s="35"/>
    </row>
    <row r="186" spans="1:7" ht="15.75">
      <c r="A186" s="194"/>
      <c r="B186" s="195"/>
      <c r="C186" s="196"/>
      <c r="D186" s="198"/>
      <c r="E186" s="199"/>
      <c r="G186" s="35"/>
    </row>
    <row r="187" spans="1:7" ht="15.75">
      <c r="A187" s="194"/>
      <c r="B187" s="195"/>
      <c r="C187" s="196"/>
      <c r="D187" s="198"/>
      <c r="E187" s="199"/>
      <c r="G187" s="35"/>
    </row>
    <row r="188" spans="1:7" ht="15.75">
      <c r="A188" s="194"/>
      <c r="B188" s="195"/>
      <c r="C188" s="196"/>
      <c r="D188" s="198"/>
      <c r="E188" s="199"/>
      <c r="G188" s="35"/>
    </row>
    <row r="189" spans="1:7" ht="15.75">
      <c r="A189" s="194"/>
      <c r="B189" s="200"/>
      <c r="C189" s="196"/>
      <c r="D189" s="198"/>
      <c r="E189" s="198"/>
      <c r="G189" s="35"/>
    </row>
    <row r="190" spans="1:7" ht="15.75">
      <c r="A190" s="194"/>
      <c r="B190" s="195"/>
      <c r="C190" s="196"/>
      <c r="D190" s="198"/>
      <c r="E190" s="198"/>
      <c r="G190" s="35" t="s">
        <v>413</v>
      </c>
    </row>
    <row r="191" spans="1:7" ht="15.75">
      <c r="A191" s="194"/>
      <c r="B191" s="201"/>
      <c r="C191" s="196"/>
      <c r="D191" s="198"/>
      <c r="E191" s="198"/>
      <c r="G191" s="35" t="s">
        <v>413</v>
      </c>
    </row>
    <row r="192" spans="1:7" ht="15.75">
      <c r="A192" s="194"/>
      <c r="B192" s="201"/>
      <c r="D192" s="198"/>
      <c r="E192" s="198"/>
      <c r="G192" s="35" t="s">
        <v>413</v>
      </c>
    </row>
    <row r="193" spans="1:7" ht="15.75">
      <c r="A193" s="194"/>
      <c r="B193" s="201"/>
      <c r="C193" s="202"/>
      <c r="D193" s="198"/>
      <c r="E193" s="198"/>
      <c r="G193" s="35" t="s">
        <v>413</v>
      </c>
    </row>
    <row r="194" spans="1:7" ht="15.75">
      <c r="A194" s="194"/>
      <c r="B194" s="201"/>
      <c r="C194" s="203"/>
      <c r="D194" s="198"/>
      <c r="E194" s="198"/>
      <c r="G194" s="35" t="s">
        <v>413</v>
      </c>
    </row>
    <row r="195" spans="1:8" ht="15.75">
      <c r="A195" s="194"/>
      <c r="B195" s="201"/>
      <c r="C195" s="196"/>
      <c r="D195" s="198"/>
      <c r="E195" s="198"/>
      <c r="G195" s="35" t="s">
        <v>413</v>
      </c>
      <c r="H195" s="204" t="s">
        <v>413</v>
      </c>
    </row>
    <row r="196" spans="1:7" ht="15.75">
      <c r="A196" s="194"/>
      <c r="B196" s="201"/>
      <c r="C196" s="196"/>
      <c r="D196" s="198"/>
      <c r="E196" s="198"/>
      <c r="G196" s="35" t="s">
        <v>413</v>
      </c>
    </row>
    <row r="197" spans="1:7" ht="15.75">
      <c r="A197" s="194"/>
      <c r="B197" s="201"/>
      <c r="C197" s="196"/>
      <c r="D197" s="198"/>
      <c r="E197" s="198"/>
      <c r="G197" s="35" t="s">
        <v>413</v>
      </c>
    </row>
    <row r="198" spans="1:7" ht="15.75">
      <c r="A198" s="194"/>
      <c r="B198" s="201"/>
      <c r="C198" s="196"/>
      <c r="D198" s="198"/>
      <c r="E198" s="198"/>
      <c r="G198" s="35" t="s">
        <v>413</v>
      </c>
    </row>
    <row r="199" spans="1:7" ht="15.75">
      <c r="A199" s="194"/>
      <c r="B199" s="195"/>
      <c r="C199" s="196"/>
      <c r="D199" s="198"/>
      <c r="E199" s="198"/>
      <c r="G199" s="35" t="s">
        <v>413</v>
      </c>
    </row>
    <row r="200" spans="1:8" ht="15.75">
      <c r="A200" s="194"/>
      <c r="B200" s="195"/>
      <c r="C200" s="196"/>
      <c r="D200" s="198"/>
      <c r="E200" s="198"/>
      <c r="G200" s="35" t="s">
        <v>413</v>
      </c>
      <c r="H200" s="204" t="s">
        <v>413</v>
      </c>
    </row>
    <row r="201" spans="1:7" ht="15.75">
      <c r="A201" s="194"/>
      <c r="B201" s="195"/>
      <c r="C201" s="196"/>
      <c r="D201" s="198"/>
      <c r="E201" s="198"/>
      <c r="F201" s="25">
        <v>1</v>
      </c>
      <c r="G201" s="35" t="s">
        <v>413</v>
      </c>
    </row>
    <row r="202" spans="1:7" ht="15.75">
      <c r="A202" s="194"/>
      <c r="B202" s="195"/>
      <c r="C202" s="196"/>
      <c r="D202" s="198"/>
      <c r="E202" s="198"/>
      <c r="G202" s="35" t="s">
        <v>413</v>
      </c>
    </row>
    <row r="203" spans="1:7" ht="15.75">
      <c r="A203" s="194"/>
      <c r="B203" s="195"/>
      <c r="C203" s="196"/>
      <c r="D203" s="198"/>
      <c r="E203" s="198"/>
      <c r="G203" s="35" t="s">
        <v>413</v>
      </c>
    </row>
    <row r="204" spans="1:7" ht="15.75">
      <c r="A204" s="194"/>
      <c r="B204" s="195"/>
      <c r="C204" s="196"/>
      <c r="D204" s="198"/>
      <c r="E204" s="198"/>
      <c r="G204" s="35" t="s">
        <v>413</v>
      </c>
    </row>
    <row r="205" spans="1:7" ht="15.75">
      <c r="A205" s="194"/>
      <c r="B205" s="195"/>
      <c r="C205" s="196"/>
      <c r="D205" s="198"/>
      <c r="E205" s="198"/>
      <c r="G205" s="35" t="s">
        <v>413</v>
      </c>
    </row>
    <row r="206" spans="1:7" ht="15.75">
      <c r="A206" s="194"/>
      <c r="B206" s="195"/>
      <c r="C206" s="196"/>
      <c r="D206" s="198"/>
      <c r="E206" s="198"/>
      <c r="G206" s="35" t="s">
        <v>413</v>
      </c>
    </row>
    <row r="207" spans="1:7" ht="15.75">
      <c r="A207" s="194"/>
      <c r="B207" s="195"/>
      <c r="C207" s="196"/>
      <c r="D207" s="198"/>
      <c r="E207" s="198"/>
      <c r="G207" s="35" t="s">
        <v>413</v>
      </c>
    </row>
    <row r="208" spans="1:7" ht="15.75">
      <c r="A208" s="194"/>
      <c r="B208" s="195"/>
      <c r="C208" s="196"/>
      <c r="D208" s="198"/>
      <c r="E208" s="198"/>
      <c r="G208" s="35" t="s">
        <v>413</v>
      </c>
    </row>
    <row r="209" spans="1:7" ht="15.75">
      <c r="A209" s="194"/>
      <c r="B209" s="195"/>
      <c r="C209" s="196"/>
      <c r="D209" s="198"/>
      <c r="E209" s="198"/>
      <c r="G209" s="35" t="s">
        <v>413</v>
      </c>
    </row>
    <row r="210" spans="1:7" ht="15.75">
      <c r="A210" s="194"/>
      <c r="B210" s="195"/>
      <c r="C210" s="196"/>
      <c r="D210" s="198"/>
      <c r="E210" s="198"/>
      <c r="G210" s="35" t="s">
        <v>413</v>
      </c>
    </row>
    <row r="211" spans="1:7" ht="15.75">
      <c r="A211" s="194"/>
      <c r="B211" s="195"/>
      <c r="C211" s="196"/>
      <c r="D211" s="198"/>
      <c r="E211" s="198"/>
      <c r="G211" s="35" t="s">
        <v>413</v>
      </c>
    </row>
    <row r="212" spans="1:7" ht="15.75">
      <c r="A212" s="194"/>
      <c r="B212" s="195"/>
      <c r="C212" s="196"/>
      <c r="D212" s="198"/>
      <c r="E212" s="198"/>
      <c r="G212" s="35" t="s">
        <v>413</v>
      </c>
    </row>
    <row r="213" spans="1:7" ht="15.75">
      <c r="A213" s="194"/>
      <c r="B213" s="195"/>
      <c r="C213" s="196"/>
      <c r="D213" s="198"/>
      <c r="E213" s="198"/>
      <c r="G213" s="35" t="s">
        <v>413</v>
      </c>
    </row>
    <row r="214" spans="1:7" ht="15.75">
      <c r="A214" s="194"/>
      <c r="B214" s="195"/>
      <c r="C214" s="196"/>
      <c r="D214" s="198"/>
      <c r="E214" s="198"/>
      <c r="G214" s="35" t="s">
        <v>413</v>
      </c>
    </row>
    <row r="215" spans="1:7" ht="15.75">
      <c r="A215" s="194"/>
      <c r="B215" s="195"/>
      <c r="C215" s="196"/>
      <c r="D215" s="198"/>
      <c r="E215" s="198"/>
      <c r="G215" s="35" t="s">
        <v>413</v>
      </c>
    </row>
    <row r="216" spans="1:7" ht="15.75">
      <c r="A216" s="194"/>
      <c r="B216" s="195"/>
      <c r="C216" s="196"/>
      <c r="D216" s="198"/>
      <c r="E216" s="198"/>
      <c r="G216" s="35" t="s">
        <v>413</v>
      </c>
    </row>
    <row r="217" spans="1:7" ht="15.75">
      <c r="A217" s="194"/>
      <c r="B217" s="195"/>
      <c r="C217" s="196"/>
      <c r="D217" s="198"/>
      <c r="E217" s="198"/>
      <c r="G217" s="35" t="s">
        <v>413</v>
      </c>
    </row>
    <row r="218" spans="1:7" ht="15.75">
      <c r="A218" s="194"/>
      <c r="B218" s="195"/>
      <c r="C218" s="196"/>
      <c r="D218" s="198"/>
      <c r="E218" s="198"/>
      <c r="G218" s="35" t="s">
        <v>413</v>
      </c>
    </row>
    <row r="219" spans="1:7" ht="15.75">
      <c r="A219" s="194"/>
      <c r="B219" s="195"/>
      <c r="C219" s="196"/>
      <c r="D219" s="198"/>
      <c r="E219" s="198"/>
      <c r="G219" s="35" t="s">
        <v>413</v>
      </c>
    </row>
    <row r="220" spans="1:7" ht="15.75">
      <c r="A220" s="194"/>
      <c r="B220" s="195"/>
      <c r="C220" s="196"/>
      <c r="D220" s="198"/>
      <c r="E220" s="198"/>
      <c r="G220" s="35" t="s">
        <v>413</v>
      </c>
    </row>
    <row r="221" spans="1:7" ht="15.75">
      <c r="A221" s="194"/>
      <c r="B221" s="195"/>
      <c r="C221" s="196"/>
      <c r="D221" s="198"/>
      <c r="E221" s="198"/>
      <c r="G221" s="35" t="s">
        <v>413</v>
      </c>
    </row>
    <row r="222" spans="1:7" ht="15.75">
      <c r="A222" s="194"/>
      <c r="B222" s="195"/>
      <c r="C222" s="196"/>
      <c r="D222" s="198"/>
      <c r="E222" s="198"/>
      <c r="G222" s="35" t="s">
        <v>413</v>
      </c>
    </row>
    <row r="223" spans="1:7" ht="15.75">
      <c r="A223" s="194"/>
      <c r="B223" s="195"/>
      <c r="C223" s="196"/>
      <c r="D223" s="198"/>
      <c r="E223" s="198"/>
      <c r="G223" s="35" t="s">
        <v>413</v>
      </c>
    </row>
    <row r="224" spans="1:7" ht="15.75">
      <c r="A224" s="194"/>
      <c r="B224" s="195"/>
      <c r="C224" s="196"/>
      <c r="D224" s="198"/>
      <c r="E224" s="198"/>
      <c r="G224" s="35" t="s">
        <v>413</v>
      </c>
    </row>
    <row r="225" spans="1:7" ht="15.75">
      <c r="A225" s="194"/>
      <c r="B225" s="195"/>
      <c r="C225" s="196"/>
      <c r="D225" s="198"/>
      <c r="E225" s="198"/>
      <c r="G225" s="35" t="s">
        <v>413</v>
      </c>
    </row>
    <row r="226" spans="1:7" ht="15.75">
      <c r="A226" s="194"/>
      <c r="B226" s="195"/>
      <c r="C226" s="196"/>
      <c r="D226" s="198"/>
      <c r="E226" s="198"/>
      <c r="G226" s="35" t="s">
        <v>413</v>
      </c>
    </row>
    <row r="227" spans="1:7" ht="15.75">
      <c r="A227" s="194"/>
      <c r="B227" s="195"/>
      <c r="C227" s="196"/>
      <c r="D227" s="198"/>
      <c r="E227" s="198"/>
      <c r="G227" s="35" t="s">
        <v>413</v>
      </c>
    </row>
    <row r="228" spans="1:7" ht="15.75">
      <c r="A228" s="194"/>
      <c r="B228" s="195"/>
      <c r="C228" s="196"/>
      <c r="D228" s="198"/>
      <c r="E228" s="198"/>
      <c r="G228" s="35" t="s">
        <v>413</v>
      </c>
    </row>
    <row r="229" spans="1:7" ht="15.75">
      <c r="A229" s="194"/>
      <c r="B229" s="195"/>
      <c r="C229" s="196"/>
      <c r="D229" s="198"/>
      <c r="E229" s="198"/>
      <c r="G229" s="35" t="s">
        <v>413</v>
      </c>
    </row>
    <row r="230" spans="1:7" ht="15.75">
      <c r="A230" s="194"/>
      <c r="B230" s="195"/>
      <c r="C230" s="196"/>
      <c r="D230" s="198"/>
      <c r="E230" s="198"/>
      <c r="G230" s="35" t="s">
        <v>413</v>
      </c>
    </row>
    <row r="231" spans="1:7" ht="15.75">
      <c r="A231" s="194"/>
      <c r="B231" s="195"/>
      <c r="C231" s="196"/>
      <c r="D231" s="198"/>
      <c r="E231" s="198"/>
      <c r="G231" s="35" t="s">
        <v>413</v>
      </c>
    </row>
    <row r="232" spans="1:7" ht="15.75">
      <c r="A232" s="194"/>
      <c r="B232" s="195"/>
      <c r="C232" s="196"/>
      <c r="D232" s="198"/>
      <c r="E232" s="198"/>
      <c r="G232" s="35" t="s">
        <v>413</v>
      </c>
    </row>
    <row r="233" spans="1:7" ht="15.75">
      <c r="A233" s="194"/>
      <c r="B233" s="195"/>
      <c r="C233" s="196"/>
      <c r="D233" s="198"/>
      <c r="E233" s="198"/>
      <c r="G233" s="35" t="s">
        <v>413</v>
      </c>
    </row>
    <row r="234" spans="1:7" ht="15.75">
      <c r="A234" s="194"/>
      <c r="B234" s="201"/>
      <c r="C234" s="196"/>
      <c r="D234" s="198"/>
      <c r="E234" s="198"/>
      <c r="G234" s="35" t="s">
        <v>413</v>
      </c>
    </row>
    <row r="235" spans="1:7" ht="15.75">
      <c r="A235" s="194"/>
      <c r="B235" s="201"/>
      <c r="C235" s="196"/>
      <c r="D235" s="205"/>
      <c r="E235" s="205"/>
      <c r="G235" s="35" t="s">
        <v>413</v>
      </c>
    </row>
    <row r="236" spans="1:7" ht="15.75">
      <c r="A236" s="194"/>
      <c r="B236" s="201"/>
      <c r="C236" s="196"/>
      <c r="D236" s="198"/>
      <c r="E236" s="198"/>
      <c r="G236" s="35" t="s">
        <v>413</v>
      </c>
    </row>
    <row r="237" spans="1:7" ht="15.75">
      <c r="A237" s="194"/>
      <c r="B237" s="200"/>
      <c r="C237" s="206"/>
      <c r="D237" s="198"/>
      <c r="E237" s="198"/>
      <c r="G237" s="35" t="s">
        <v>413</v>
      </c>
    </row>
    <row r="238" spans="1:7" ht="15.75">
      <c r="A238" s="194"/>
      <c r="B238" s="201"/>
      <c r="C238" s="196"/>
      <c r="D238" s="205"/>
      <c r="E238" s="205"/>
      <c r="G238" s="35" t="s">
        <v>413</v>
      </c>
    </row>
    <row r="239" spans="1:7" ht="15.75">
      <c r="A239" s="194"/>
      <c r="B239" s="201"/>
      <c r="C239" s="196"/>
      <c r="D239" s="205"/>
      <c r="E239" s="205"/>
      <c r="G239" s="35" t="s">
        <v>413</v>
      </c>
    </row>
    <row r="240" spans="1:7" ht="15.75">
      <c r="A240" s="194"/>
      <c r="B240" s="200"/>
      <c r="C240" s="196"/>
      <c r="D240" s="198"/>
      <c r="E240" s="198"/>
      <c r="G240" s="35" t="s">
        <v>413</v>
      </c>
    </row>
    <row r="241" spans="1:7" ht="15.75">
      <c r="A241" s="194"/>
      <c r="B241" s="200"/>
      <c r="C241" s="206"/>
      <c r="D241" s="205"/>
      <c r="E241" s="205"/>
      <c r="G241" s="35" t="s">
        <v>413</v>
      </c>
    </row>
    <row r="242" spans="1:7" ht="15.75">
      <c r="A242" s="194"/>
      <c r="B242" s="201"/>
      <c r="C242" s="196"/>
      <c r="D242" s="205"/>
      <c r="E242" s="205"/>
      <c r="G242" s="35" t="s">
        <v>413</v>
      </c>
    </row>
    <row r="243" spans="1:7" ht="15.75">
      <c r="A243" s="194"/>
      <c r="B243" s="201"/>
      <c r="C243" s="196"/>
      <c r="D243" s="198"/>
      <c r="E243" s="198"/>
      <c r="G243" s="35" t="s">
        <v>413</v>
      </c>
    </row>
    <row r="244" spans="1:7" ht="15">
      <c r="A244" s="207"/>
      <c r="B244" s="200"/>
      <c r="C244" s="206"/>
      <c r="D244" s="205"/>
      <c r="E244" s="205"/>
      <c r="G244" s="35" t="s">
        <v>413</v>
      </c>
    </row>
    <row r="245" spans="1:7" ht="15.75">
      <c r="A245" s="194"/>
      <c r="B245" s="201"/>
      <c r="C245" s="196"/>
      <c r="D245" s="205"/>
      <c r="E245" s="205"/>
      <c r="G245" s="35" t="s">
        <v>413</v>
      </c>
    </row>
    <row r="246" spans="1:9" ht="15.75">
      <c r="A246" s="194"/>
      <c r="B246" s="201"/>
      <c r="C246" s="196"/>
      <c r="D246" s="207"/>
      <c r="E246" s="207"/>
      <c r="G246" s="35" t="s">
        <v>413</v>
      </c>
      <c r="I246" s="208"/>
    </row>
    <row r="247" spans="1:9" ht="14.25" customHeight="1">
      <c r="A247" s="194"/>
      <c r="B247" s="195"/>
      <c r="C247" s="206"/>
      <c r="D247" s="198"/>
      <c r="E247" s="198"/>
      <c r="G247" s="35" t="s">
        <v>413</v>
      </c>
      <c r="I247" s="208"/>
    </row>
    <row r="248" spans="1:9" ht="15.75">
      <c r="A248" s="194"/>
      <c r="B248" s="195"/>
      <c r="C248" s="209"/>
      <c r="D248" s="198"/>
      <c r="E248" s="198"/>
      <c r="G248" s="35" t="s">
        <v>413</v>
      </c>
      <c r="I248" s="208"/>
    </row>
    <row r="249" spans="1:9" ht="15.75">
      <c r="A249" s="194"/>
      <c r="B249" s="195"/>
      <c r="C249" s="196"/>
      <c r="D249" s="198"/>
      <c r="E249" s="198"/>
      <c r="G249" s="35" t="s">
        <v>413</v>
      </c>
      <c r="I249" s="208"/>
    </row>
    <row r="250" spans="1:7" ht="15.75">
      <c r="A250" s="194"/>
      <c r="B250" s="195"/>
      <c r="C250" s="196"/>
      <c r="D250" s="198"/>
      <c r="E250" s="198"/>
      <c r="G250" s="35" t="s">
        <v>413</v>
      </c>
    </row>
    <row r="251" spans="1:7" ht="15.75">
      <c r="A251" s="194"/>
      <c r="B251" s="195"/>
      <c r="C251" s="196"/>
      <c r="D251" s="198"/>
      <c r="E251" s="198"/>
      <c r="G251" s="35" t="s">
        <v>413</v>
      </c>
    </row>
    <row r="252" spans="1:7" ht="15.75">
      <c r="A252" s="194"/>
      <c r="B252" s="195"/>
      <c r="C252" s="209"/>
      <c r="D252" s="198"/>
      <c r="E252" s="198"/>
      <c r="G252" s="35" t="s">
        <v>413</v>
      </c>
    </row>
    <row r="253" spans="1:7" ht="15.75">
      <c r="A253" s="194"/>
      <c r="B253" s="195"/>
      <c r="C253" s="196"/>
      <c r="D253" s="198"/>
      <c r="E253" s="198"/>
      <c r="G253" s="35" t="s">
        <v>413</v>
      </c>
    </row>
    <row r="254" spans="1:7" ht="15.75">
      <c r="A254" s="194"/>
      <c r="B254" s="195"/>
      <c r="C254" s="196"/>
      <c r="D254" s="198"/>
      <c r="E254" s="198"/>
      <c r="G254" s="35" t="s">
        <v>413</v>
      </c>
    </row>
    <row r="255" spans="1:7" ht="15.75">
      <c r="A255" s="194"/>
      <c r="B255" s="201"/>
      <c r="C255" s="206"/>
      <c r="D255" s="198"/>
      <c r="E255" s="198"/>
      <c r="G255" s="35" t="s">
        <v>413</v>
      </c>
    </row>
    <row r="256" spans="1:7" ht="15.75">
      <c r="A256" s="194"/>
      <c r="B256" s="195"/>
      <c r="C256" s="196"/>
      <c r="D256" s="198"/>
      <c r="E256" s="198"/>
      <c r="F256" s="210"/>
      <c r="G256" s="35" t="s">
        <v>413</v>
      </c>
    </row>
    <row r="257" spans="1:7" ht="15.75">
      <c r="A257" s="194"/>
      <c r="B257" s="195"/>
      <c r="C257" s="206"/>
      <c r="D257" s="198"/>
      <c r="E257" s="198"/>
      <c r="G257" s="35" t="s">
        <v>413</v>
      </c>
    </row>
    <row r="258" spans="1:7" ht="15">
      <c r="A258" s="207"/>
      <c r="B258" s="195"/>
      <c r="C258" s="196"/>
      <c r="D258" s="198"/>
      <c r="E258" s="198"/>
      <c r="G258" s="35" t="s">
        <v>413</v>
      </c>
    </row>
    <row r="259" spans="1:7" ht="75" customHeight="1">
      <c r="A259" s="194"/>
      <c r="B259" s="201"/>
      <c r="C259" s="196"/>
      <c r="D259" s="198"/>
      <c r="E259" s="198"/>
      <c r="G259" s="35" t="s">
        <v>413</v>
      </c>
    </row>
    <row r="260" spans="1:7" ht="15.75">
      <c r="A260" s="194"/>
      <c r="B260" s="195"/>
      <c r="C260" s="196"/>
      <c r="D260" s="207"/>
      <c r="E260" s="207"/>
      <c r="G260" s="35" t="s">
        <v>413</v>
      </c>
    </row>
    <row r="261" spans="1:7" ht="15.75">
      <c r="A261" s="194"/>
      <c r="B261" s="195"/>
      <c r="C261" s="206"/>
      <c r="D261" s="198"/>
      <c r="E261" s="198"/>
      <c r="G261" s="35" t="s">
        <v>413</v>
      </c>
    </row>
    <row r="262" spans="1:7" ht="15.75">
      <c r="A262" s="194"/>
      <c r="B262" s="195"/>
      <c r="C262" s="206"/>
      <c r="D262" s="198"/>
      <c r="E262" s="198"/>
      <c r="G262" s="35" t="s">
        <v>413</v>
      </c>
    </row>
    <row r="263" spans="1:7" ht="15.75">
      <c r="A263" s="194"/>
      <c r="B263" s="195"/>
      <c r="C263" s="196"/>
      <c r="D263" s="198"/>
      <c r="E263" s="198"/>
      <c r="F263" s="210"/>
      <c r="G263" s="35" t="s">
        <v>413</v>
      </c>
    </row>
    <row r="264" spans="1:7" ht="15">
      <c r="A264" s="207"/>
      <c r="B264" s="195"/>
      <c r="C264" s="196"/>
      <c r="D264" s="198"/>
      <c r="E264" s="198"/>
      <c r="G264" s="35" t="s">
        <v>413</v>
      </c>
    </row>
    <row r="265" spans="1:7" ht="15.75">
      <c r="A265" s="194"/>
      <c r="B265" s="201"/>
      <c r="C265" s="196"/>
      <c r="D265" s="198"/>
      <c r="E265" s="198"/>
      <c r="G265" s="35" t="s">
        <v>413</v>
      </c>
    </row>
    <row r="266" spans="1:7" ht="15.75">
      <c r="A266" s="194"/>
      <c r="B266" s="201"/>
      <c r="C266" s="196"/>
      <c r="D266" s="198"/>
      <c r="E266" s="198"/>
      <c r="G266" s="35" t="s">
        <v>413</v>
      </c>
    </row>
    <row r="267" spans="1:7" ht="15">
      <c r="A267" s="211"/>
      <c r="B267" s="195"/>
      <c r="C267" s="206"/>
      <c r="D267" s="198"/>
      <c r="E267" s="198"/>
      <c r="G267" s="35" t="s">
        <v>413</v>
      </c>
    </row>
    <row r="268" spans="1:7" ht="15">
      <c r="A268" s="211"/>
      <c r="B268" s="195"/>
      <c r="C268" s="206"/>
      <c r="D268" s="198"/>
      <c r="E268" s="198"/>
      <c r="G268" s="35" t="s">
        <v>413</v>
      </c>
    </row>
    <row r="269" spans="1:7" ht="15">
      <c r="A269" s="211"/>
      <c r="B269" s="195"/>
      <c r="C269" s="196"/>
      <c r="D269" s="198"/>
      <c r="E269" s="198"/>
      <c r="G269" s="35" t="s">
        <v>413</v>
      </c>
    </row>
    <row r="270" spans="1:8" ht="15">
      <c r="A270" s="211"/>
      <c r="B270" s="195"/>
      <c r="C270" s="196"/>
      <c r="D270" s="198"/>
      <c r="E270" s="198"/>
      <c r="F270" s="212" t="s">
        <v>414</v>
      </c>
      <c r="G270" s="35" t="s">
        <v>413</v>
      </c>
      <c r="H270" s="210">
        <v>700</v>
      </c>
    </row>
    <row r="271" spans="1:8" ht="15.75">
      <c r="A271" s="194"/>
      <c r="B271" s="195"/>
      <c r="C271" s="196"/>
      <c r="D271" s="198"/>
      <c r="E271" s="198"/>
      <c r="F271" s="212"/>
      <c r="G271" s="35" t="s">
        <v>413</v>
      </c>
      <c r="H271" s="210"/>
    </row>
    <row r="272" spans="1:7" ht="15.75">
      <c r="A272" s="194"/>
      <c r="B272" s="195"/>
      <c r="C272" s="196"/>
      <c r="D272" s="198"/>
      <c r="E272" s="198"/>
      <c r="F272" s="25">
        <v>1081</v>
      </c>
      <c r="G272" s="35" t="s">
        <v>413</v>
      </c>
    </row>
    <row r="273" spans="1:7" ht="15.75">
      <c r="A273" s="194"/>
      <c r="B273" s="195"/>
      <c r="C273" s="196"/>
      <c r="D273" s="198"/>
      <c r="E273" s="198"/>
      <c r="G273" s="35" t="s">
        <v>413</v>
      </c>
    </row>
    <row r="274" spans="1:8" ht="15.75">
      <c r="A274" s="194"/>
      <c r="B274" s="195"/>
      <c r="C274" s="196"/>
      <c r="D274" s="198"/>
      <c r="E274" s="198"/>
      <c r="F274" s="204"/>
      <c r="G274" s="35" t="s">
        <v>413</v>
      </c>
      <c r="H274" s="204" t="s">
        <v>415</v>
      </c>
    </row>
    <row r="275" spans="1:7" ht="15.75">
      <c r="A275" s="194"/>
      <c r="B275" s="195"/>
      <c r="C275" s="196"/>
      <c r="D275" s="198"/>
      <c r="E275" s="198"/>
      <c r="G275" s="35" t="s">
        <v>413</v>
      </c>
    </row>
    <row r="276" spans="1:7" ht="15.75">
      <c r="A276" s="194"/>
      <c r="B276" s="195"/>
      <c r="C276" s="196"/>
      <c r="D276" s="198"/>
      <c r="E276" s="198"/>
      <c r="G276" s="35" t="s">
        <v>413</v>
      </c>
    </row>
    <row r="277" spans="1:7" ht="15.75">
      <c r="A277" s="194"/>
      <c r="B277" s="195"/>
      <c r="C277" s="196"/>
      <c r="D277" s="198"/>
      <c r="E277" s="198"/>
      <c r="G277" s="35" t="s">
        <v>413</v>
      </c>
    </row>
    <row r="278" spans="1:7" ht="15.75">
      <c r="A278" s="194"/>
      <c r="B278" s="201"/>
      <c r="C278" s="196"/>
      <c r="D278" s="198"/>
      <c r="E278" s="198"/>
      <c r="G278" s="35" t="s">
        <v>413</v>
      </c>
    </row>
    <row r="279" spans="1:7" ht="15.75">
      <c r="A279" s="194"/>
      <c r="B279" s="195"/>
      <c r="C279" s="196"/>
      <c r="D279" s="198"/>
      <c r="E279" s="198"/>
      <c r="G279" s="35" t="s">
        <v>413</v>
      </c>
    </row>
    <row r="280" spans="1:7" ht="15.75">
      <c r="A280" s="194"/>
      <c r="B280" s="195"/>
      <c r="C280" s="206"/>
      <c r="D280" s="198"/>
      <c r="E280" s="198"/>
      <c r="G280" s="35" t="s">
        <v>413</v>
      </c>
    </row>
    <row r="281" spans="1:7" ht="15.75">
      <c r="A281" s="194"/>
      <c r="B281" s="195"/>
      <c r="C281" s="196"/>
      <c r="D281" s="198"/>
      <c r="E281" s="198"/>
      <c r="G281" s="35" t="s">
        <v>413</v>
      </c>
    </row>
    <row r="282" spans="1:7" ht="15.75">
      <c r="A282" s="194"/>
      <c r="B282" s="195"/>
      <c r="C282" s="196"/>
      <c r="D282" s="198"/>
      <c r="E282" s="198"/>
      <c r="G282" s="35" t="s">
        <v>413</v>
      </c>
    </row>
    <row r="283" spans="1:7" ht="15.75">
      <c r="A283" s="194"/>
      <c r="B283" s="195"/>
      <c r="C283" s="196"/>
      <c r="D283" s="198"/>
      <c r="E283" s="198"/>
      <c r="G283" s="35" t="s">
        <v>413</v>
      </c>
    </row>
    <row r="284" spans="1:7" ht="15.75">
      <c r="A284" s="194"/>
      <c r="B284" s="195"/>
      <c r="C284" s="196"/>
      <c r="D284" s="198"/>
      <c r="E284" s="198"/>
      <c r="G284" s="35" t="s">
        <v>413</v>
      </c>
    </row>
    <row r="285" spans="1:7" ht="15.75">
      <c r="A285" s="194"/>
      <c r="B285" s="201"/>
      <c r="C285" s="196"/>
      <c r="D285" s="198"/>
      <c r="E285" s="198"/>
      <c r="G285" s="35" t="s">
        <v>413</v>
      </c>
    </row>
    <row r="286" spans="1:7" ht="15.75">
      <c r="A286" s="194"/>
      <c r="B286" s="201"/>
      <c r="C286" s="196"/>
      <c r="D286" s="198"/>
      <c r="E286" s="198"/>
      <c r="F286" s="213" t="s">
        <v>413</v>
      </c>
      <c r="G286" s="35" t="s">
        <v>413</v>
      </c>
    </row>
    <row r="287" spans="1:7" ht="15.75">
      <c r="A287" s="194"/>
      <c r="B287" s="201"/>
      <c r="C287" s="206"/>
      <c r="D287" s="198"/>
      <c r="E287" s="198"/>
      <c r="G287" s="35" t="s">
        <v>413</v>
      </c>
    </row>
    <row r="288" spans="1:7" ht="15.75">
      <c r="A288" s="194"/>
      <c r="B288" s="201"/>
      <c r="C288" s="196"/>
      <c r="D288" s="198"/>
      <c r="E288" s="198"/>
      <c r="G288" s="35" t="s">
        <v>413</v>
      </c>
    </row>
    <row r="289" spans="1:7" ht="15.75">
      <c r="A289" s="194"/>
      <c r="B289" s="201"/>
      <c r="C289" s="196"/>
      <c r="D289" s="198"/>
      <c r="E289" s="198"/>
      <c r="G289" s="35" t="s">
        <v>413</v>
      </c>
    </row>
    <row r="290" spans="1:7" ht="15.75">
      <c r="A290" s="194"/>
      <c r="B290" s="195"/>
      <c r="C290" s="196"/>
      <c r="D290" s="198"/>
      <c r="E290" s="198"/>
      <c r="G290" s="35" t="s">
        <v>413</v>
      </c>
    </row>
    <row r="291" spans="1:7" ht="15.75">
      <c r="A291" s="194"/>
      <c r="B291" s="195"/>
      <c r="C291" s="196"/>
      <c r="D291" s="198"/>
      <c r="E291" s="198"/>
      <c r="F291" s="214"/>
      <c r="G291" s="35" t="s">
        <v>413</v>
      </c>
    </row>
    <row r="292" spans="1:7" ht="15.75">
      <c r="A292" s="194"/>
      <c r="B292" s="195"/>
      <c r="C292" s="196"/>
      <c r="D292" s="198"/>
      <c r="E292" s="198"/>
      <c r="G292" s="35" t="s">
        <v>413</v>
      </c>
    </row>
    <row r="293" spans="1:7" ht="15.75">
      <c r="A293" s="194"/>
      <c r="B293" s="201"/>
      <c r="C293" s="196"/>
      <c r="D293" s="198"/>
      <c r="E293" s="198"/>
      <c r="G293" s="35" t="s">
        <v>413</v>
      </c>
    </row>
    <row r="294" spans="1:7" ht="15.75">
      <c r="A294" s="194"/>
      <c r="B294" s="201"/>
      <c r="C294" s="196"/>
      <c r="D294" s="198"/>
      <c r="E294" s="198"/>
      <c r="G294" s="35" t="s">
        <v>413</v>
      </c>
    </row>
    <row r="295" spans="1:7" ht="15.75">
      <c r="A295" s="194"/>
      <c r="B295" s="201"/>
      <c r="C295" s="206"/>
      <c r="D295" s="198"/>
      <c r="E295" s="198"/>
      <c r="G295" s="35" t="s">
        <v>413</v>
      </c>
    </row>
    <row r="296" spans="1:7" ht="15.75">
      <c r="A296" s="194"/>
      <c r="B296" s="201"/>
      <c r="C296" s="196"/>
      <c r="D296" s="198"/>
      <c r="E296" s="198"/>
      <c r="G296" s="35" t="s">
        <v>413</v>
      </c>
    </row>
    <row r="297" spans="1:7" ht="15.75">
      <c r="A297" s="194"/>
      <c r="B297" s="201"/>
      <c r="C297" s="206"/>
      <c r="D297" s="198"/>
      <c r="E297" s="198"/>
      <c r="G297" s="35" t="s">
        <v>413</v>
      </c>
    </row>
    <row r="298" spans="1:7" ht="15.75">
      <c r="A298" s="194"/>
      <c r="B298" s="195"/>
      <c r="C298" s="196"/>
      <c r="D298" s="198"/>
      <c r="E298" s="198"/>
      <c r="G298" s="35" t="s">
        <v>413</v>
      </c>
    </row>
    <row r="299" spans="1:7" ht="15.75">
      <c r="A299" s="194"/>
      <c r="B299" s="195"/>
      <c r="C299" s="206"/>
      <c r="D299" s="198"/>
      <c r="E299" s="198"/>
      <c r="F299" s="215" t="s">
        <v>416</v>
      </c>
      <c r="G299" s="35" t="s">
        <v>413</v>
      </c>
    </row>
    <row r="300" spans="1:10" ht="15.75">
      <c r="A300" s="194"/>
      <c r="B300" s="195"/>
      <c r="C300" s="196"/>
      <c r="D300" s="198"/>
      <c r="E300" s="198"/>
      <c r="F300" s="216">
        <v>582</v>
      </c>
      <c r="G300" s="35" t="s">
        <v>413</v>
      </c>
      <c r="H300" s="25">
        <v>582</v>
      </c>
      <c r="I300" s="25">
        <v>2.6</v>
      </c>
      <c r="J300" s="204">
        <v>3026</v>
      </c>
    </row>
    <row r="301" spans="1:11" ht="15.75">
      <c r="A301" s="194"/>
      <c r="B301" s="195"/>
      <c r="C301" s="196"/>
      <c r="D301" s="198"/>
      <c r="E301" s="198"/>
      <c r="F301" s="210"/>
      <c r="G301" s="35" t="s">
        <v>413</v>
      </c>
      <c r="J301" s="25">
        <v>23822</v>
      </c>
      <c r="K301" s="25">
        <v>127.025438670137</v>
      </c>
    </row>
    <row r="302" spans="1:7" ht="15.75">
      <c r="A302" s="194"/>
      <c r="B302" s="201"/>
      <c r="C302" s="206"/>
      <c r="D302" s="198"/>
      <c r="E302" s="198"/>
      <c r="G302" s="35" t="s">
        <v>413</v>
      </c>
    </row>
    <row r="303" spans="1:7" ht="15">
      <c r="A303" s="217"/>
      <c r="B303" s="195"/>
      <c r="C303" s="196"/>
      <c r="D303" s="198"/>
      <c r="E303" s="198"/>
      <c r="G303" s="35" t="s">
        <v>413</v>
      </c>
    </row>
    <row r="304" spans="1:7" ht="15.75">
      <c r="A304" s="194"/>
      <c r="B304" s="201"/>
      <c r="C304" s="206"/>
      <c r="D304" s="198"/>
      <c r="E304" s="198"/>
      <c r="G304" s="35" t="s">
        <v>413</v>
      </c>
    </row>
    <row r="305" spans="1:8" ht="18">
      <c r="A305" s="194"/>
      <c r="B305" s="195"/>
      <c r="C305" s="196"/>
      <c r="D305" s="198"/>
      <c r="E305" s="198"/>
      <c r="G305" s="35" t="s">
        <v>413</v>
      </c>
      <c r="H305" s="218" t="s">
        <v>417</v>
      </c>
    </row>
    <row r="306" spans="1:8" ht="15.75">
      <c r="A306" s="194"/>
      <c r="B306" s="195"/>
      <c r="C306" s="206"/>
      <c r="D306" s="198"/>
      <c r="E306" s="198"/>
      <c r="G306" s="35" t="s">
        <v>413</v>
      </c>
      <c r="H306" s="218"/>
    </row>
    <row r="307" spans="1:7" ht="15.75">
      <c r="A307" s="194"/>
      <c r="B307" s="195"/>
      <c r="C307" s="206"/>
      <c r="D307" s="198"/>
      <c r="E307" s="198"/>
      <c r="G307" s="35" t="s">
        <v>413</v>
      </c>
    </row>
    <row r="308" spans="1:7" ht="15.75">
      <c r="A308" s="194"/>
      <c r="B308" s="195"/>
      <c r="C308" s="196"/>
      <c r="D308" s="198"/>
      <c r="E308" s="198"/>
      <c r="G308" s="35" t="s">
        <v>413</v>
      </c>
    </row>
    <row r="309" spans="1:7" ht="15.75">
      <c r="A309" s="194"/>
      <c r="B309" s="195"/>
      <c r="C309" s="196"/>
      <c r="D309" s="198"/>
      <c r="E309" s="198"/>
      <c r="G309" s="35" t="s">
        <v>413</v>
      </c>
    </row>
    <row r="310" spans="1:7" ht="15.75">
      <c r="A310" s="194"/>
      <c r="B310" s="201"/>
      <c r="C310" s="196"/>
      <c r="D310" s="198"/>
      <c r="E310" s="198"/>
      <c r="G310" s="35" t="s">
        <v>413</v>
      </c>
    </row>
    <row r="311" spans="1:7" ht="15.75">
      <c r="A311" s="194"/>
      <c r="B311" s="195"/>
      <c r="C311" s="196"/>
      <c r="D311" s="198"/>
      <c r="E311" s="198"/>
      <c r="G311" s="35" t="s">
        <v>413</v>
      </c>
    </row>
    <row r="312" spans="1:7" ht="15.75">
      <c r="A312" s="194"/>
      <c r="B312" s="195"/>
      <c r="C312" s="206"/>
      <c r="D312" s="198"/>
      <c r="E312" s="198"/>
      <c r="G312" s="35" t="s">
        <v>413</v>
      </c>
    </row>
    <row r="313" spans="1:7" ht="15.75">
      <c r="A313" s="194"/>
      <c r="B313" s="195"/>
      <c r="C313" s="196"/>
      <c r="D313" s="198"/>
      <c r="E313" s="198"/>
      <c r="G313" s="35" t="s">
        <v>413</v>
      </c>
    </row>
    <row r="314" spans="1:7" ht="15.75">
      <c r="A314" s="194"/>
      <c r="B314" s="195"/>
      <c r="C314" s="196"/>
      <c r="D314" s="198"/>
      <c r="E314" s="198"/>
      <c r="G314" s="35" t="s">
        <v>413</v>
      </c>
    </row>
    <row r="315" spans="1:7" ht="15.75">
      <c r="A315" s="194"/>
      <c r="B315" s="201"/>
      <c r="C315" s="196"/>
      <c r="D315" s="198"/>
      <c r="E315" s="198"/>
      <c r="G315" s="35" t="s">
        <v>413</v>
      </c>
    </row>
    <row r="316" spans="1:7" ht="15.75">
      <c r="A316" s="194"/>
      <c r="B316" s="201"/>
      <c r="C316" s="196"/>
      <c r="D316" s="198"/>
      <c r="E316" s="198"/>
      <c r="G316" s="35" t="s">
        <v>413</v>
      </c>
    </row>
    <row r="317" spans="1:7" ht="15.75">
      <c r="A317" s="194"/>
      <c r="B317" s="201"/>
      <c r="C317" s="219"/>
      <c r="D317" s="198"/>
      <c r="E317" s="198"/>
      <c r="G317" s="35" t="s">
        <v>413</v>
      </c>
    </row>
    <row r="318" spans="1:7" ht="15.75">
      <c r="A318" s="194"/>
      <c r="B318" s="195"/>
      <c r="C318" s="220"/>
      <c r="D318" s="198"/>
      <c r="E318" s="198"/>
      <c r="G318" s="35" t="s">
        <v>413</v>
      </c>
    </row>
    <row r="319" spans="1:7" ht="15.75">
      <c r="A319" s="194"/>
      <c r="B319" s="201"/>
      <c r="C319" s="220"/>
      <c r="D319" s="198"/>
      <c r="E319" s="198"/>
      <c r="G319" s="35" t="s">
        <v>413</v>
      </c>
    </row>
    <row r="320" spans="1:7" ht="15.75">
      <c r="A320" s="194"/>
      <c r="B320" s="195"/>
      <c r="C320" s="220"/>
      <c r="D320" s="198"/>
      <c r="E320" s="198"/>
      <c r="G320" s="35" t="s">
        <v>413</v>
      </c>
    </row>
    <row r="321" spans="1:7" ht="15.75">
      <c r="A321" s="194"/>
      <c r="B321" s="195"/>
      <c r="C321" s="220"/>
      <c r="D321" s="198"/>
      <c r="E321" s="198"/>
      <c r="G321" s="35" t="s">
        <v>413</v>
      </c>
    </row>
    <row r="322" spans="1:7" ht="15.75">
      <c r="A322" s="194"/>
      <c r="B322" s="195"/>
      <c r="C322" s="220"/>
      <c r="D322" s="198"/>
      <c r="E322" s="198"/>
      <c r="G322" s="35" t="s">
        <v>413</v>
      </c>
    </row>
    <row r="323" spans="1:7" ht="15.75">
      <c r="A323" s="194"/>
      <c r="B323" s="195"/>
      <c r="C323" s="220"/>
      <c r="D323" s="198"/>
      <c r="E323" s="198"/>
      <c r="F323" s="213" t="s">
        <v>418</v>
      </c>
      <c r="G323" s="35" t="s">
        <v>413</v>
      </c>
    </row>
    <row r="324" spans="1:7" ht="15.75">
      <c r="A324" s="194"/>
      <c r="B324" s="195"/>
      <c r="C324" s="220"/>
      <c r="D324" s="198"/>
      <c r="E324" s="198"/>
      <c r="F324" s="210"/>
      <c r="G324" s="35" t="s">
        <v>413</v>
      </c>
    </row>
    <row r="325" spans="1:7" ht="15.75">
      <c r="A325" s="194"/>
      <c r="B325" s="195"/>
      <c r="C325" s="219"/>
      <c r="D325" s="198"/>
      <c r="E325" s="198"/>
      <c r="G325" s="35" t="s">
        <v>413</v>
      </c>
    </row>
    <row r="326" spans="1:7" ht="15">
      <c r="A326" s="221"/>
      <c r="B326" s="195"/>
      <c r="C326" s="196"/>
      <c r="D326" s="198"/>
      <c r="E326" s="198"/>
      <c r="G326" s="35" t="s">
        <v>413</v>
      </c>
    </row>
    <row r="327" spans="1:7" ht="15.75">
      <c r="A327" s="194"/>
      <c r="B327" s="201"/>
      <c r="C327" s="206"/>
      <c r="D327" s="198"/>
      <c r="E327" s="198"/>
      <c r="F327" s="204"/>
      <c r="G327" s="35" t="s">
        <v>413</v>
      </c>
    </row>
    <row r="328" spans="1:7" ht="15.75">
      <c r="A328" s="194"/>
      <c r="B328" s="195"/>
      <c r="C328" s="196"/>
      <c r="D328" s="198"/>
      <c r="E328" s="198"/>
      <c r="G328" s="35" t="s">
        <v>413</v>
      </c>
    </row>
    <row r="329" spans="1:7" ht="15.75">
      <c r="A329" s="194"/>
      <c r="B329" s="195"/>
      <c r="C329" s="206"/>
      <c r="D329" s="198"/>
      <c r="E329" s="198"/>
      <c r="G329" s="35" t="s">
        <v>413</v>
      </c>
    </row>
    <row r="330" spans="1:7" ht="15.75">
      <c r="A330" s="194"/>
      <c r="B330" s="201"/>
      <c r="C330" s="219"/>
      <c r="D330" s="198"/>
      <c r="E330" s="198"/>
      <c r="G330" s="35" t="s">
        <v>413</v>
      </c>
    </row>
    <row r="331" spans="1:7" ht="15.75">
      <c r="A331" s="194"/>
      <c r="B331" s="201"/>
      <c r="C331" s="220"/>
      <c r="D331" s="198"/>
      <c r="E331" s="198"/>
      <c r="G331" s="35" t="s">
        <v>413</v>
      </c>
    </row>
    <row r="332" spans="1:7" ht="15.75">
      <c r="A332" s="194"/>
      <c r="B332" s="201"/>
      <c r="C332" s="196"/>
      <c r="D332" s="198"/>
      <c r="E332" s="198"/>
      <c r="G332" s="35" t="s">
        <v>413</v>
      </c>
    </row>
    <row r="333" spans="1:7" ht="15.75">
      <c r="A333" s="194"/>
      <c r="B333" s="201"/>
      <c r="C333" s="219"/>
      <c r="D333" s="198"/>
      <c r="E333" s="198"/>
      <c r="G333" s="35" t="s">
        <v>413</v>
      </c>
    </row>
    <row r="334" spans="1:7" ht="15.75">
      <c r="A334" s="194"/>
      <c r="B334" s="201"/>
      <c r="C334" s="220"/>
      <c r="D334" s="198"/>
      <c r="E334" s="198"/>
      <c r="G334" s="35" t="s">
        <v>413</v>
      </c>
    </row>
    <row r="335" spans="1:7" ht="15.75">
      <c r="A335" s="194"/>
      <c r="B335" s="201"/>
      <c r="C335" s="220"/>
      <c r="D335" s="198"/>
      <c r="E335" s="198"/>
      <c r="G335" s="35" t="s">
        <v>413</v>
      </c>
    </row>
    <row r="336" spans="1:7" ht="15.75">
      <c r="A336" s="194"/>
      <c r="B336" s="195"/>
      <c r="C336" s="220"/>
      <c r="D336" s="198"/>
      <c r="E336" s="198"/>
      <c r="G336" s="35" t="s">
        <v>413</v>
      </c>
    </row>
    <row r="337" spans="1:7" ht="15.75">
      <c r="A337" s="194"/>
      <c r="B337" s="195"/>
      <c r="C337" s="220"/>
      <c r="D337" s="198"/>
      <c r="E337" s="198"/>
      <c r="G337" s="35" t="s">
        <v>413</v>
      </c>
    </row>
    <row r="338" spans="1:7" ht="15.75">
      <c r="A338" s="194"/>
      <c r="B338" s="195"/>
      <c r="C338" s="220"/>
      <c r="D338" s="198"/>
      <c r="E338" s="198"/>
      <c r="G338" s="35" t="s">
        <v>413</v>
      </c>
    </row>
    <row r="339" spans="1:7" ht="15.75">
      <c r="A339" s="194"/>
      <c r="B339" s="195"/>
      <c r="C339" s="222"/>
      <c r="D339" s="198"/>
      <c r="E339" s="198"/>
      <c r="G339" s="35" t="s">
        <v>413</v>
      </c>
    </row>
    <row r="340" spans="1:7" ht="15.75">
      <c r="A340" s="194"/>
      <c r="B340" s="195"/>
      <c r="C340" s="196"/>
      <c r="D340" s="198"/>
      <c r="E340" s="198"/>
      <c r="G340" s="35" t="s">
        <v>413</v>
      </c>
    </row>
    <row r="341" spans="1:7" ht="15.75">
      <c r="A341" s="194"/>
      <c r="B341" s="195"/>
      <c r="C341" s="220"/>
      <c r="D341" s="198"/>
      <c r="E341" s="198"/>
      <c r="G341" s="35" t="s">
        <v>413</v>
      </c>
    </row>
    <row r="342" spans="1:7" ht="15.75">
      <c r="A342" s="194"/>
      <c r="B342" s="195"/>
      <c r="C342" s="220"/>
      <c r="D342" s="198"/>
      <c r="E342" s="198"/>
      <c r="G342" s="35" t="s">
        <v>413</v>
      </c>
    </row>
    <row r="343" spans="1:7" ht="15.75">
      <c r="A343" s="194"/>
      <c r="B343" s="195"/>
      <c r="C343" s="219"/>
      <c r="D343" s="198"/>
      <c r="E343" s="198"/>
      <c r="G343" s="35" t="s">
        <v>413</v>
      </c>
    </row>
    <row r="344" spans="1:7" ht="15.75">
      <c r="A344" s="194"/>
      <c r="B344" s="195"/>
      <c r="C344" s="220"/>
      <c r="D344" s="198"/>
      <c r="E344" s="198"/>
      <c r="G344" s="35" t="s">
        <v>413</v>
      </c>
    </row>
    <row r="345" spans="1:7" ht="15.75">
      <c r="A345" s="194"/>
      <c r="B345" s="195"/>
      <c r="C345" s="220"/>
      <c r="D345" s="198"/>
      <c r="E345" s="198"/>
      <c r="F345" s="210"/>
      <c r="G345" s="35" t="s">
        <v>413</v>
      </c>
    </row>
    <row r="346" spans="1:7" ht="15.75">
      <c r="A346" s="194"/>
      <c r="B346" s="195"/>
      <c r="C346" s="220"/>
      <c r="D346" s="198"/>
      <c r="E346" s="198"/>
      <c r="G346" s="35" t="s">
        <v>413</v>
      </c>
    </row>
    <row r="347" spans="1:7" ht="15">
      <c r="A347" s="207"/>
      <c r="B347" s="195"/>
      <c r="C347" s="220"/>
      <c r="D347" s="198"/>
      <c r="E347" s="198"/>
      <c r="G347" s="35" t="s">
        <v>413</v>
      </c>
    </row>
    <row r="348" spans="1:7" ht="15.75">
      <c r="A348" s="194"/>
      <c r="B348" s="201"/>
      <c r="C348" s="219"/>
      <c r="D348" s="198"/>
      <c r="E348" s="198"/>
      <c r="G348" s="35" t="s">
        <v>413</v>
      </c>
    </row>
    <row r="349" spans="1:7" ht="15.75">
      <c r="A349" s="194"/>
      <c r="B349" s="201"/>
      <c r="C349" s="220"/>
      <c r="D349" s="207"/>
      <c r="E349" s="207"/>
      <c r="G349" s="35" t="s">
        <v>413</v>
      </c>
    </row>
    <row r="350" spans="1:7" ht="15.75">
      <c r="A350" s="194"/>
      <c r="B350" s="223"/>
      <c r="C350" s="206"/>
      <c r="D350" s="198"/>
      <c r="E350" s="198"/>
      <c r="G350" s="35" t="s">
        <v>413</v>
      </c>
    </row>
    <row r="351" spans="1:7" ht="75" customHeight="1">
      <c r="A351" s="194"/>
      <c r="B351" s="223"/>
      <c r="C351" s="224"/>
      <c r="D351" s="198"/>
      <c r="E351" s="198"/>
      <c r="G351" s="35" t="s">
        <v>413</v>
      </c>
    </row>
    <row r="352" spans="1:7" ht="15.75">
      <c r="A352" s="194"/>
      <c r="B352" s="223"/>
      <c r="C352" s="225"/>
      <c r="D352" s="198"/>
      <c r="E352" s="198"/>
      <c r="G352" s="35" t="s">
        <v>413</v>
      </c>
    </row>
    <row r="353" spans="1:7" ht="15.75">
      <c r="A353" s="194"/>
      <c r="B353" s="223"/>
      <c r="C353" s="225"/>
      <c r="D353" s="198"/>
      <c r="E353" s="198"/>
      <c r="G353" s="35" t="s">
        <v>413</v>
      </c>
    </row>
    <row r="354" spans="1:7" ht="15.75">
      <c r="A354" s="194"/>
      <c r="B354" s="226"/>
      <c r="C354" s="225"/>
      <c r="D354" s="198"/>
      <c r="E354" s="198"/>
      <c r="G354" s="35" t="s">
        <v>413</v>
      </c>
    </row>
    <row r="355" spans="1:7" ht="15.75">
      <c r="A355" s="194"/>
      <c r="B355" s="223"/>
      <c r="C355" s="225"/>
      <c r="D355" s="198"/>
      <c r="E355" s="198"/>
      <c r="G355" s="35" t="s">
        <v>413</v>
      </c>
    </row>
    <row r="356" spans="1:7" ht="15.75">
      <c r="A356" s="194"/>
      <c r="B356" s="223"/>
      <c r="C356" s="224"/>
      <c r="D356" s="198"/>
      <c r="E356" s="198"/>
      <c r="G356" s="35" t="s">
        <v>413</v>
      </c>
    </row>
    <row r="357" spans="1:7" ht="15.75">
      <c r="A357" s="194"/>
      <c r="B357" s="223"/>
      <c r="C357" s="225"/>
      <c r="D357" s="198"/>
      <c r="E357" s="198"/>
      <c r="G357" s="35" t="s">
        <v>413</v>
      </c>
    </row>
    <row r="358" spans="1:7" ht="90" customHeight="1">
      <c r="A358" s="194"/>
      <c r="B358" s="201"/>
      <c r="C358" s="225"/>
      <c r="D358" s="198"/>
      <c r="E358" s="198"/>
      <c r="G358" s="35" t="s">
        <v>413</v>
      </c>
    </row>
    <row r="359" spans="1:7" ht="15.75">
      <c r="A359" s="194"/>
      <c r="B359" s="195"/>
      <c r="C359" s="225"/>
      <c r="D359" s="198"/>
      <c r="E359" s="198"/>
      <c r="G359" s="35" t="s">
        <v>413</v>
      </c>
    </row>
    <row r="360" spans="1:7" ht="15.75">
      <c r="A360" s="194"/>
      <c r="B360" s="195"/>
      <c r="C360" s="224"/>
      <c r="D360" s="198"/>
      <c r="E360" s="198"/>
      <c r="G360" s="35" t="s">
        <v>413</v>
      </c>
    </row>
    <row r="361" spans="1:7" ht="15.75">
      <c r="A361" s="194"/>
      <c r="B361" s="195"/>
      <c r="C361" s="227"/>
      <c r="D361" s="198"/>
      <c r="E361" s="198"/>
      <c r="G361" s="35" t="s">
        <v>413</v>
      </c>
    </row>
    <row r="362" spans="1:7" ht="15.75">
      <c r="A362" s="194"/>
      <c r="B362" s="195"/>
      <c r="C362" s="224"/>
      <c r="D362" s="198"/>
      <c r="E362" s="198"/>
      <c r="G362" s="35" t="s">
        <v>413</v>
      </c>
    </row>
    <row r="363" spans="1:7" ht="15.75">
      <c r="A363" s="194"/>
      <c r="B363" s="195"/>
      <c r="C363" s="227"/>
      <c r="D363" s="198"/>
      <c r="E363" s="198"/>
      <c r="F363" s="204"/>
      <c r="G363" s="35" t="s">
        <v>413</v>
      </c>
    </row>
    <row r="364" spans="1:7" ht="15.75">
      <c r="A364" s="194"/>
      <c r="B364" s="195"/>
      <c r="C364" s="227"/>
      <c r="D364" s="198"/>
      <c r="E364" s="198"/>
      <c r="F364" s="204"/>
      <c r="G364" s="35" t="s">
        <v>413</v>
      </c>
    </row>
    <row r="365" spans="1:7" ht="15">
      <c r="A365" s="207"/>
      <c r="B365" s="195"/>
      <c r="C365" s="227"/>
      <c r="D365" s="198"/>
      <c r="E365" s="198"/>
      <c r="F365" s="204"/>
      <c r="G365" s="35" t="s">
        <v>413</v>
      </c>
    </row>
    <row r="366" spans="1:7" ht="15.75">
      <c r="A366" s="194"/>
      <c r="B366" s="201"/>
      <c r="C366" s="224"/>
      <c r="D366" s="198"/>
      <c r="E366" s="198"/>
      <c r="F366" s="204"/>
      <c r="G366" s="35" t="s">
        <v>413</v>
      </c>
    </row>
    <row r="367" spans="1:7" ht="15.75">
      <c r="A367" s="194"/>
      <c r="B367" s="201"/>
      <c r="C367" s="227"/>
      <c r="D367" s="198"/>
      <c r="E367" s="198"/>
      <c r="G367" s="35" t="s">
        <v>413</v>
      </c>
    </row>
    <row r="368" spans="1:7" ht="15.75">
      <c r="A368" s="194"/>
      <c r="B368" s="195"/>
      <c r="C368" s="206"/>
      <c r="D368" s="198"/>
      <c r="E368" s="198"/>
      <c r="G368" s="35" t="s">
        <v>413</v>
      </c>
    </row>
    <row r="369" spans="1:7" ht="15.75">
      <c r="A369" s="194"/>
      <c r="B369" s="195"/>
      <c r="C369" s="206"/>
      <c r="D369" s="198"/>
      <c r="E369" s="198"/>
      <c r="G369" s="35" t="s">
        <v>413</v>
      </c>
    </row>
    <row r="370" spans="1:7" ht="15.75">
      <c r="A370" s="194"/>
      <c r="B370" s="195"/>
      <c r="C370" s="192"/>
      <c r="D370" s="198"/>
      <c r="E370" s="198"/>
      <c r="G370" s="35" t="s">
        <v>413</v>
      </c>
    </row>
    <row r="371" spans="1:7" ht="15.75">
      <c r="A371" s="194"/>
      <c r="B371" s="195"/>
      <c r="C371" s="192"/>
      <c r="D371" s="198"/>
      <c r="E371" s="198"/>
      <c r="G371" s="35" t="s">
        <v>413</v>
      </c>
    </row>
    <row r="372" spans="1:7" ht="15.75">
      <c r="A372" s="194"/>
      <c r="B372" s="195"/>
      <c r="C372" s="192"/>
      <c r="D372" s="198"/>
      <c r="E372" s="198"/>
      <c r="G372" s="35" t="s">
        <v>413</v>
      </c>
    </row>
    <row r="373" spans="1:7" ht="15.75">
      <c r="A373" s="194"/>
      <c r="B373" s="195"/>
      <c r="C373" s="192"/>
      <c r="D373" s="198"/>
      <c r="E373" s="198"/>
      <c r="G373" s="35" t="s">
        <v>413</v>
      </c>
    </row>
    <row r="374" spans="1:7" ht="15.75">
      <c r="A374" s="194"/>
      <c r="B374" s="195"/>
      <c r="C374" s="192"/>
      <c r="D374" s="198"/>
      <c r="E374" s="198"/>
      <c r="G374" s="35" t="s">
        <v>413</v>
      </c>
    </row>
    <row r="375" spans="1:7" ht="15.75">
      <c r="A375" s="194"/>
      <c r="B375" s="195"/>
      <c r="C375" s="192"/>
      <c r="D375" s="198"/>
      <c r="E375" s="198"/>
      <c r="F375" s="213" t="s">
        <v>419</v>
      </c>
      <c r="G375" s="35" t="s">
        <v>413</v>
      </c>
    </row>
    <row r="376" spans="1:7" ht="15.75">
      <c r="A376" s="194"/>
      <c r="B376" s="195"/>
      <c r="C376" s="192"/>
      <c r="D376" s="198"/>
      <c r="E376" s="198"/>
      <c r="G376" s="35" t="s">
        <v>413</v>
      </c>
    </row>
    <row r="377" spans="1:7" ht="15.75">
      <c r="A377" s="194"/>
      <c r="B377" s="201"/>
      <c r="C377" s="192"/>
      <c r="D377" s="198"/>
      <c r="E377" s="198"/>
      <c r="G377" s="35" t="s">
        <v>413</v>
      </c>
    </row>
    <row r="378" spans="1:7" ht="15.75">
      <c r="A378" s="194"/>
      <c r="B378" s="195"/>
      <c r="C378" s="192"/>
      <c r="D378" s="198"/>
      <c r="E378" s="198"/>
      <c r="G378" s="35" t="s">
        <v>413</v>
      </c>
    </row>
    <row r="379" spans="1:7" ht="15.75">
      <c r="A379" s="194"/>
      <c r="B379" s="201"/>
      <c r="C379" s="206"/>
      <c r="D379" s="198"/>
      <c r="E379" s="198"/>
      <c r="G379" s="35" t="s">
        <v>413</v>
      </c>
    </row>
    <row r="380" spans="1:7" ht="15.75">
      <c r="A380" s="194"/>
      <c r="B380" s="195"/>
      <c r="C380" s="192"/>
      <c r="D380" s="198"/>
      <c r="E380" s="198"/>
      <c r="G380" s="35" t="s">
        <v>413</v>
      </c>
    </row>
    <row r="381" spans="1:7" ht="15.75">
      <c r="A381" s="194"/>
      <c r="B381" s="201"/>
      <c r="C381" s="206"/>
      <c r="D381" s="198"/>
      <c r="E381" s="198"/>
      <c r="G381" s="35" t="s">
        <v>413</v>
      </c>
    </row>
    <row r="382" spans="1:7" ht="15.75">
      <c r="A382" s="194"/>
      <c r="B382" s="201"/>
      <c r="C382" s="196"/>
      <c r="D382" s="198"/>
      <c r="E382" s="198"/>
      <c r="G382" s="35" t="s">
        <v>413</v>
      </c>
    </row>
    <row r="383" spans="1:7" ht="15.75">
      <c r="A383" s="194"/>
      <c r="B383" s="201"/>
      <c r="C383" s="228"/>
      <c r="D383" s="198"/>
      <c r="E383" s="198"/>
      <c r="F383" s="229"/>
      <c r="G383" s="25"/>
    </row>
    <row r="384" spans="1:7" ht="15.75">
      <c r="A384" s="194"/>
      <c r="B384" s="201"/>
      <c r="C384" s="196"/>
      <c r="D384" s="198"/>
      <c r="E384" s="198"/>
      <c r="F384" s="229"/>
      <c r="G384" s="25"/>
    </row>
    <row r="385" spans="1:7" ht="15">
      <c r="A385" s="198"/>
      <c r="B385" s="195"/>
      <c r="C385" s="196"/>
      <c r="D385" s="198"/>
      <c r="E385" s="198"/>
      <c r="F385" s="229"/>
      <c r="G385" s="25"/>
    </row>
    <row r="386" spans="3:7" ht="15">
      <c r="C386" s="228"/>
      <c r="D386" s="198"/>
      <c r="E386" s="198"/>
      <c r="F386" s="229"/>
      <c r="G386" s="25"/>
    </row>
    <row r="387" spans="2:7" ht="15.75">
      <c r="B387" s="230"/>
      <c r="C387" s="227"/>
      <c r="D387" s="231"/>
      <c r="E387" s="231"/>
      <c r="F387" s="229"/>
      <c r="G387" s="25"/>
    </row>
    <row r="388" spans="3:7" ht="18.75">
      <c r="C388" s="232"/>
      <c r="D388" s="233"/>
      <c r="E388" s="233"/>
      <c r="F388" s="229"/>
      <c r="G388" s="25"/>
    </row>
    <row r="389" spans="3:7" ht="18.75">
      <c r="C389" s="234"/>
      <c r="F389" s="229"/>
      <c r="G389" s="25"/>
    </row>
    <row r="390" spans="2:7" ht="12">
      <c r="B390" s="230"/>
      <c r="C390" s="235"/>
      <c r="F390" s="236"/>
      <c r="G390" s="25"/>
    </row>
    <row r="391" spans="3:7" ht="12">
      <c r="C391" s="235"/>
      <c r="F391" s="236"/>
      <c r="G391" s="25"/>
    </row>
    <row r="392" spans="3:7" ht="12">
      <c r="C392" s="237"/>
      <c r="F392" s="236"/>
      <c r="G392" s="25"/>
    </row>
    <row r="393" spans="3:7" ht="12">
      <c r="C393" s="235"/>
      <c r="F393" s="236"/>
      <c r="G393" s="25"/>
    </row>
    <row r="394" spans="3:7" ht="12">
      <c r="C394" s="235"/>
      <c r="F394" s="236"/>
      <c r="G394" s="25"/>
    </row>
    <row r="395" spans="3:7" ht="12">
      <c r="C395" s="235"/>
      <c r="F395" s="236"/>
      <c r="G395" s="25"/>
    </row>
    <row r="396" spans="3:7" ht="12">
      <c r="C396" s="235"/>
      <c r="G396" s="25"/>
    </row>
    <row r="397" spans="3:7" ht="12">
      <c r="C397" s="235"/>
      <c r="G397" s="25"/>
    </row>
    <row r="398" spans="2:7" ht="12">
      <c r="B398" s="238"/>
      <c r="C398" s="235"/>
      <c r="G398" s="25"/>
    </row>
    <row r="399" spans="2:7" ht="12">
      <c r="B399" s="238"/>
      <c r="C399" s="235"/>
      <c r="D399" s="239"/>
      <c r="E399" s="239"/>
      <c r="G399" s="25"/>
    </row>
    <row r="400" spans="2:7" ht="12">
      <c r="B400" s="238"/>
      <c r="C400" s="235"/>
      <c r="D400" s="239"/>
      <c r="E400" s="239"/>
      <c r="G400" s="25"/>
    </row>
    <row r="401" spans="2:7" ht="12">
      <c r="B401" s="238"/>
      <c r="C401" s="235"/>
      <c r="D401" s="239"/>
      <c r="E401" s="239"/>
      <c r="G401" s="25"/>
    </row>
    <row r="402" spans="2:7" ht="12">
      <c r="B402" s="238"/>
      <c r="C402" s="235"/>
      <c r="D402" s="239"/>
      <c r="E402" s="239"/>
      <c r="G402" s="25"/>
    </row>
    <row r="403" spans="2:7" ht="12">
      <c r="B403" s="238"/>
      <c r="C403" s="235"/>
      <c r="D403" s="239"/>
      <c r="E403" s="239"/>
      <c r="G403" s="25"/>
    </row>
    <row r="404" spans="3:7" ht="12">
      <c r="C404" s="235"/>
      <c r="D404" s="239"/>
      <c r="E404" s="239"/>
      <c r="G404" s="25"/>
    </row>
    <row r="405" spans="3:7" ht="12">
      <c r="C405" s="235"/>
      <c r="G405" s="25"/>
    </row>
    <row r="406" ht="12">
      <c r="G406" s="25"/>
    </row>
    <row r="407" ht="12">
      <c r="G407" s="25"/>
    </row>
    <row r="408" ht="12">
      <c r="G408" s="25"/>
    </row>
    <row r="409" ht="12">
      <c r="G409" s="25"/>
    </row>
    <row r="410" ht="12">
      <c r="G410" s="25"/>
    </row>
    <row r="411" ht="12">
      <c r="G411" s="25"/>
    </row>
    <row r="412" ht="12">
      <c r="G412" s="25"/>
    </row>
    <row r="413" ht="12">
      <c r="G413" s="25"/>
    </row>
    <row r="414" ht="12">
      <c r="G414" s="25"/>
    </row>
    <row r="415" ht="12">
      <c r="G415" s="25"/>
    </row>
    <row r="416" ht="12">
      <c r="G416" s="25"/>
    </row>
    <row r="417" ht="12">
      <c r="G417" s="25"/>
    </row>
    <row r="418" ht="12">
      <c r="G418" s="25"/>
    </row>
    <row r="419" ht="12">
      <c r="G419" s="25"/>
    </row>
    <row r="420" ht="12">
      <c r="G420" s="25"/>
    </row>
    <row r="421" ht="12">
      <c r="G421" s="25"/>
    </row>
    <row r="422" ht="12">
      <c r="G422" s="25"/>
    </row>
    <row r="423" ht="12">
      <c r="G423" s="25"/>
    </row>
    <row r="424" ht="12">
      <c r="G424" s="25"/>
    </row>
    <row r="425" ht="78" customHeight="1">
      <c r="G425" s="25"/>
    </row>
    <row r="426" ht="12">
      <c r="G426" s="25"/>
    </row>
    <row r="427" ht="12">
      <c r="G427" s="25"/>
    </row>
    <row r="428" ht="12">
      <c r="G428" s="25"/>
    </row>
    <row r="429" ht="12">
      <c r="G429" s="25"/>
    </row>
    <row r="430" ht="12">
      <c r="G430" s="25"/>
    </row>
    <row r="431" ht="12">
      <c r="G431" s="25"/>
    </row>
    <row r="432" ht="12">
      <c r="G432" s="25"/>
    </row>
    <row r="433" ht="12">
      <c r="G433" s="25"/>
    </row>
    <row r="434" ht="57" customHeight="1">
      <c r="G434" s="25"/>
    </row>
    <row r="435" ht="12">
      <c r="G435" s="25"/>
    </row>
    <row r="436" ht="12">
      <c r="G436" s="25"/>
    </row>
    <row r="437" ht="12">
      <c r="G437" s="25"/>
    </row>
    <row r="438" ht="57" customHeight="1">
      <c r="G438" s="25"/>
    </row>
    <row r="439" ht="12">
      <c r="G439" s="25"/>
    </row>
    <row r="440" ht="12">
      <c r="G440" s="25"/>
    </row>
    <row r="441" ht="12">
      <c r="G441" s="25"/>
    </row>
    <row r="442" ht="12">
      <c r="G442" s="25"/>
    </row>
    <row r="443" ht="12">
      <c r="G443" s="25"/>
    </row>
    <row r="444" ht="12">
      <c r="G444" s="25"/>
    </row>
    <row r="445" ht="12">
      <c r="G445" s="25"/>
    </row>
    <row r="446" ht="12">
      <c r="G446" s="25"/>
    </row>
    <row r="447" ht="12">
      <c r="G447" s="25"/>
    </row>
    <row r="448" ht="60" customHeight="1">
      <c r="G448" s="25"/>
    </row>
    <row r="449" ht="12">
      <c r="G449" s="25"/>
    </row>
    <row r="450" ht="12">
      <c r="G450" s="25"/>
    </row>
    <row r="451" ht="12">
      <c r="G451" s="25"/>
    </row>
    <row r="452" ht="12">
      <c r="G452" s="25"/>
    </row>
    <row r="453" ht="12">
      <c r="G453" s="25"/>
    </row>
    <row r="454" ht="12">
      <c r="G454" s="25"/>
    </row>
    <row r="455" ht="12">
      <c r="G455" s="25"/>
    </row>
    <row r="456" ht="12">
      <c r="G456" s="25"/>
    </row>
    <row r="457" ht="12">
      <c r="G457" s="25"/>
    </row>
    <row r="458" ht="12">
      <c r="G458" s="25"/>
    </row>
    <row r="459" ht="12">
      <c r="G459" s="25"/>
    </row>
    <row r="460" ht="12">
      <c r="G460" s="25"/>
    </row>
    <row r="461" ht="12">
      <c r="G461" s="25"/>
    </row>
    <row r="462" ht="12">
      <c r="G462" s="25"/>
    </row>
    <row r="463" ht="12">
      <c r="G463" s="25"/>
    </row>
    <row r="464" ht="12">
      <c r="G464" s="25"/>
    </row>
    <row r="465" ht="12">
      <c r="G465" s="25"/>
    </row>
    <row r="466" ht="12">
      <c r="G466" s="25"/>
    </row>
    <row r="467" ht="12">
      <c r="G467" s="25"/>
    </row>
    <row r="468" ht="12">
      <c r="G468" s="25"/>
    </row>
    <row r="469" ht="12">
      <c r="G469" s="25"/>
    </row>
    <row r="470" ht="12">
      <c r="G470" s="25"/>
    </row>
    <row r="471" ht="12">
      <c r="G471" s="25"/>
    </row>
    <row r="472" ht="12">
      <c r="G472" s="25"/>
    </row>
    <row r="473" ht="12">
      <c r="G473" s="25"/>
    </row>
    <row r="474" ht="12">
      <c r="G474" s="25"/>
    </row>
    <row r="475" ht="12">
      <c r="G475" s="25"/>
    </row>
    <row r="476" ht="12">
      <c r="G476" s="25"/>
    </row>
    <row r="477" ht="12">
      <c r="G477" s="25"/>
    </row>
    <row r="478" ht="12">
      <c r="G478" s="25"/>
    </row>
    <row r="479" ht="12">
      <c r="G479" s="25"/>
    </row>
    <row r="480" ht="12">
      <c r="G480" s="25"/>
    </row>
    <row r="481" ht="12">
      <c r="G481" s="25"/>
    </row>
    <row r="482" ht="12">
      <c r="G482" s="25"/>
    </row>
    <row r="483" ht="12">
      <c r="G483" s="25"/>
    </row>
    <row r="484" ht="12">
      <c r="G484" s="25"/>
    </row>
    <row r="485" ht="12">
      <c r="G485" s="25"/>
    </row>
    <row r="486" ht="12">
      <c r="G486" s="25"/>
    </row>
    <row r="487" ht="12">
      <c r="G487" s="25"/>
    </row>
    <row r="488" ht="12">
      <c r="G488" s="25"/>
    </row>
    <row r="489" ht="12">
      <c r="G489" s="25"/>
    </row>
    <row r="490" ht="48" customHeight="1">
      <c r="G490" s="25"/>
    </row>
    <row r="491" ht="12">
      <c r="G491" s="25"/>
    </row>
    <row r="492" ht="12">
      <c r="G492" s="25"/>
    </row>
    <row r="493" ht="12">
      <c r="G493" s="25"/>
    </row>
    <row r="494" ht="12">
      <c r="G494" s="25"/>
    </row>
    <row r="495" ht="12">
      <c r="G495" s="25"/>
    </row>
    <row r="496" ht="12">
      <c r="G496" s="25"/>
    </row>
    <row r="497" ht="12">
      <c r="G497" s="25"/>
    </row>
    <row r="498" ht="12">
      <c r="G498" s="25"/>
    </row>
    <row r="499" ht="12">
      <c r="G499" s="25"/>
    </row>
    <row r="500" ht="12">
      <c r="G500" s="25"/>
    </row>
    <row r="501" ht="12">
      <c r="G501" s="25"/>
    </row>
    <row r="502" ht="12">
      <c r="G502" s="25"/>
    </row>
    <row r="503" ht="12">
      <c r="G503" s="25"/>
    </row>
    <row r="504" ht="12">
      <c r="G504" s="25"/>
    </row>
    <row r="505" ht="48" customHeight="1">
      <c r="G505" s="25"/>
    </row>
    <row r="506" ht="12">
      <c r="G506" s="25"/>
    </row>
    <row r="507" ht="12">
      <c r="G507" s="25"/>
    </row>
    <row r="508" ht="12">
      <c r="G508" s="25"/>
    </row>
    <row r="509" ht="12">
      <c r="G509" s="25"/>
    </row>
    <row r="510" ht="12">
      <c r="G510" s="25"/>
    </row>
    <row r="511" ht="12">
      <c r="G511" s="25"/>
    </row>
    <row r="512" ht="12">
      <c r="G512" s="25"/>
    </row>
    <row r="513" ht="48" customHeight="1">
      <c r="G513" s="25"/>
    </row>
    <row r="514" ht="48" customHeight="1">
      <c r="G514" s="25"/>
    </row>
    <row r="515" ht="48" customHeight="1">
      <c r="G515" s="25"/>
    </row>
    <row r="516" ht="48" customHeight="1">
      <c r="G516" s="25"/>
    </row>
    <row r="517" ht="48" customHeight="1">
      <c r="G517" s="25"/>
    </row>
    <row r="518" ht="48" customHeight="1">
      <c r="G518" s="25"/>
    </row>
    <row r="519" ht="48" customHeight="1">
      <c r="G519" s="25"/>
    </row>
    <row r="520" ht="48" customHeight="1">
      <c r="G520" s="25"/>
    </row>
    <row r="521" ht="48" customHeight="1">
      <c r="G521" s="25"/>
    </row>
    <row r="522" ht="48" customHeight="1">
      <c r="G522" s="25"/>
    </row>
    <row r="523" ht="48" customHeight="1">
      <c r="G523" s="25"/>
    </row>
    <row r="524" ht="48" customHeight="1">
      <c r="G524" s="25"/>
    </row>
    <row r="525" ht="48" customHeight="1">
      <c r="G525" s="25"/>
    </row>
    <row r="526" ht="48" customHeight="1">
      <c r="G526" s="25"/>
    </row>
    <row r="527" ht="48" customHeight="1">
      <c r="G527" s="25"/>
    </row>
    <row r="528" ht="48" customHeight="1">
      <c r="G528" s="25"/>
    </row>
    <row r="529" ht="48" customHeight="1">
      <c r="G529" s="25"/>
    </row>
    <row r="530" ht="48" customHeight="1">
      <c r="G530" s="25"/>
    </row>
    <row r="531" ht="48" customHeight="1">
      <c r="G531" s="25"/>
    </row>
    <row r="532" ht="48" customHeight="1">
      <c r="G532" s="25"/>
    </row>
    <row r="533" ht="48" customHeight="1">
      <c r="G533" s="25"/>
    </row>
    <row r="534" ht="48" customHeight="1">
      <c r="G534" s="25"/>
    </row>
    <row r="535" ht="48" customHeight="1">
      <c r="G535" s="25"/>
    </row>
    <row r="536" ht="48" customHeight="1">
      <c r="G536" s="25"/>
    </row>
    <row r="537" ht="48" customHeight="1">
      <c r="G537" s="25"/>
    </row>
    <row r="538" ht="48" customHeight="1">
      <c r="G538" s="25"/>
    </row>
    <row r="539" ht="48" customHeight="1">
      <c r="G539" s="25"/>
    </row>
    <row r="540" ht="48" customHeight="1">
      <c r="G540" s="25"/>
    </row>
    <row r="541" ht="48" customHeight="1">
      <c r="G541" s="25"/>
    </row>
    <row r="542" ht="48" customHeight="1">
      <c r="G542" s="25"/>
    </row>
    <row r="543" ht="48" customHeight="1">
      <c r="G543" s="25"/>
    </row>
    <row r="544" ht="48" customHeight="1">
      <c r="G544" s="25"/>
    </row>
    <row r="545" ht="48" customHeight="1">
      <c r="G545" s="25"/>
    </row>
    <row r="546" ht="48" customHeight="1">
      <c r="G546" s="25"/>
    </row>
    <row r="547" ht="48" customHeight="1">
      <c r="G547" s="25"/>
    </row>
    <row r="548" ht="48" customHeight="1">
      <c r="G548" s="25"/>
    </row>
    <row r="549" ht="48" customHeight="1">
      <c r="G549" s="25"/>
    </row>
    <row r="550" ht="48" customHeight="1">
      <c r="G550" s="25"/>
    </row>
    <row r="551" ht="48" customHeight="1">
      <c r="G551" s="25"/>
    </row>
    <row r="552" ht="48" customHeight="1">
      <c r="G552" s="25"/>
    </row>
    <row r="553" ht="48" customHeight="1">
      <c r="G553" s="25"/>
    </row>
    <row r="554" ht="48" customHeight="1">
      <c r="G554" s="25"/>
    </row>
    <row r="555" ht="48" customHeight="1">
      <c r="G555" s="25"/>
    </row>
    <row r="556" ht="48" customHeight="1">
      <c r="G556" s="25"/>
    </row>
    <row r="557" ht="48" customHeight="1">
      <c r="G557" s="25"/>
    </row>
    <row r="558" ht="48" customHeight="1">
      <c r="G558" s="25"/>
    </row>
    <row r="559" ht="48" customHeight="1">
      <c r="G559" s="25"/>
    </row>
    <row r="560" ht="48" customHeight="1">
      <c r="G560" s="25"/>
    </row>
    <row r="561" ht="48" customHeight="1">
      <c r="G561" s="25"/>
    </row>
    <row r="562" ht="48" customHeight="1">
      <c r="G562" s="25"/>
    </row>
    <row r="563" ht="48" customHeight="1">
      <c r="G563" s="25"/>
    </row>
    <row r="564" ht="48" customHeight="1">
      <c r="G564" s="25"/>
    </row>
    <row r="565" ht="48" customHeight="1">
      <c r="G565" s="25"/>
    </row>
    <row r="566" ht="48" customHeight="1">
      <c r="G566" s="25"/>
    </row>
    <row r="567" ht="48" customHeight="1">
      <c r="G567" s="25"/>
    </row>
    <row r="568" ht="48" customHeight="1">
      <c r="G568" s="25"/>
    </row>
    <row r="569" ht="48" customHeight="1">
      <c r="G569" s="25"/>
    </row>
    <row r="570" ht="48" customHeight="1">
      <c r="G570" s="25"/>
    </row>
    <row r="571" ht="48" customHeight="1">
      <c r="G571" s="25"/>
    </row>
    <row r="572" ht="48" customHeight="1">
      <c r="G572" s="25"/>
    </row>
    <row r="573" ht="48" customHeight="1">
      <c r="G573" s="25"/>
    </row>
    <row r="574" ht="48" customHeight="1">
      <c r="G574" s="25"/>
    </row>
    <row r="575" ht="48" customHeight="1">
      <c r="G575" s="25"/>
    </row>
    <row r="576" ht="48" customHeight="1">
      <c r="G576" s="25"/>
    </row>
    <row r="577" ht="48" customHeight="1">
      <c r="G577" s="25"/>
    </row>
    <row r="578" ht="48" customHeight="1">
      <c r="G578" s="25"/>
    </row>
    <row r="579" ht="48" customHeight="1">
      <c r="G579" s="25"/>
    </row>
    <row r="580" ht="48" customHeight="1">
      <c r="G580" s="25"/>
    </row>
    <row r="581" ht="48" customHeight="1">
      <c r="G581" s="25"/>
    </row>
    <row r="582" ht="48" customHeight="1">
      <c r="G582" s="25"/>
    </row>
    <row r="583" ht="48" customHeight="1">
      <c r="G583" s="25"/>
    </row>
    <row r="584" ht="48" customHeight="1">
      <c r="G584" s="25"/>
    </row>
    <row r="585" ht="48" customHeight="1">
      <c r="G585" s="25"/>
    </row>
    <row r="586" ht="48" customHeight="1">
      <c r="G586" s="25"/>
    </row>
    <row r="587" ht="48" customHeight="1">
      <c r="G587" s="25"/>
    </row>
    <row r="588" ht="48" customHeight="1">
      <c r="G588" s="25"/>
    </row>
    <row r="589" ht="48" customHeight="1">
      <c r="G589" s="25"/>
    </row>
    <row r="590" ht="48" customHeight="1">
      <c r="G590" s="25"/>
    </row>
    <row r="591" ht="48" customHeight="1">
      <c r="G591" s="25"/>
    </row>
    <row r="592" ht="48" customHeight="1">
      <c r="G592" s="25"/>
    </row>
    <row r="593" ht="48" customHeight="1">
      <c r="G593" s="25"/>
    </row>
    <row r="594" ht="48" customHeight="1">
      <c r="G594" s="25"/>
    </row>
    <row r="595" ht="48" customHeight="1">
      <c r="G595" s="25"/>
    </row>
    <row r="596" ht="48" customHeight="1">
      <c r="G596" s="25"/>
    </row>
    <row r="597" ht="48" customHeight="1">
      <c r="G597" s="25"/>
    </row>
    <row r="598" ht="48" customHeight="1">
      <c r="G598" s="25"/>
    </row>
    <row r="599" ht="48" customHeight="1">
      <c r="G599" s="25"/>
    </row>
    <row r="600" ht="48" customHeight="1">
      <c r="G600" s="25"/>
    </row>
    <row r="601" ht="48" customHeight="1">
      <c r="G601" s="25"/>
    </row>
    <row r="602" ht="48" customHeight="1">
      <c r="G602" s="25"/>
    </row>
    <row r="603" ht="48" customHeight="1">
      <c r="G603" s="25"/>
    </row>
    <row r="604" ht="48" customHeight="1">
      <c r="G604" s="25"/>
    </row>
    <row r="605" ht="48" customHeight="1">
      <c r="G605" s="25"/>
    </row>
    <row r="606" ht="48" customHeight="1">
      <c r="G606" s="25"/>
    </row>
    <row r="607" ht="48" customHeight="1">
      <c r="G607" s="25"/>
    </row>
    <row r="608" ht="48" customHeight="1">
      <c r="G608" s="25"/>
    </row>
    <row r="609" ht="48" customHeight="1">
      <c r="G609" s="25"/>
    </row>
    <row r="610" ht="48" customHeight="1">
      <c r="G610" s="25"/>
    </row>
    <row r="611" ht="48" customHeight="1">
      <c r="G611" s="25"/>
    </row>
    <row r="612" ht="48" customHeight="1">
      <c r="G612" s="25"/>
    </row>
    <row r="613" ht="48" customHeight="1">
      <c r="G613" s="25"/>
    </row>
    <row r="614" ht="48" customHeight="1">
      <c r="G614" s="25"/>
    </row>
    <row r="615" ht="48" customHeight="1">
      <c r="G615" s="25"/>
    </row>
    <row r="616" ht="48" customHeight="1">
      <c r="G616" s="25"/>
    </row>
    <row r="617" ht="48" customHeight="1">
      <c r="G617" s="25"/>
    </row>
    <row r="618" ht="48" customHeight="1">
      <c r="G618" s="25"/>
    </row>
    <row r="619" ht="48" customHeight="1">
      <c r="G619" s="25"/>
    </row>
    <row r="620" ht="48" customHeight="1">
      <c r="G620" s="25"/>
    </row>
    <row r="621" ht="48" customHeight="1">
      <c r="G621" s="25"/>
    </row>
    <row r="622" ht="48" customHeight="1">
      <c r="G622" s="25"/>
    </row>
    <row r="623" ht="48" customHeight="1">
      <c r="G623" s="25"/>
    </row>
    <row r="624" ht="48" customHeight="1">
      <c r="G624" s="25"/>
    </row>
    <row r="625" ht="48" customHeight="1">
      <c r="G625" s="25"/>
    </row>
    <row r="626" ht="48" customHeight="1">
      <c r="G626" s="25"/>
    </row>
    <row r="627" ht="48" customHeight="1">
      <c r="G627" s="25"/>
    </row>
    <row r="628" ht="48" customHeight="1">
      <c r="G628" s="240"/>
    </row>
  </sheetData>
  <mergeCells count="16">
    <mergeCell ref="A2:U2"/>
    <mergeCell ref="A6:E6"/>
    <mergeCell ref="A7:A9"/>
    <mergeCell ref="B7:B9"/>
    <mergeCell ref="C7:C9"/>
    <mergeCell ref="D7:D9"/>
    <mergeCell ref="E7:E9"/>
    <mergeCell ref="T7:T9"/>
    <mergeCell ref="A3:U3"/>
    <mergeCell ref="A4:U4"/>
    <mergeCell ref="D160:U160"/>
    <mergeCell ref="D161:U161"/>
    <mergeCell ref="D151:T151"/>
    <mergeCell ref="D152:T152"/>
    <mergeCell ref="U7:U9"/>
    <mergeCell ref="D150:T150"/>
  </mergeCells>
  <printOptions horizontalCentered="1"/>
  <pageMargins left="0.7874015748031497" right="0.1968503937007874" top="0.31496062992125984" bottom="0.9055118110236221" header="0.31496062992125984" footer="0.5118110236220472"/>
  <pageSetup firstPageNumber="1" useFirstPageNumber="1" fitToHeight="0" fitToWidth="0" horizontalDpi="600" verticalDpi="600" orientation="portrait" paperSize="9" scale="48" r:id="rId1"/>
  <rowBreaks count="2" manualBreakCount="2">
    <brk id="57" max="16383" man="1"/>
    <brk id="11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U81"/>
  <sheetViews>
    <sheetView workbookViewId="0" topLeftCell="A1">
      <selection activeCell="K16" sqref="K16"/>
    </sheetView>
  </sheetViews>
  <sheetFormatPr defaultColWidth="9.00390625" defaultRowHeight="12.75"/>
  <cols>
    <col min="1" max="1" width="5.00390625" style="401" customWidth="1"/>
    <col min="2" max="2" width="10.00390625" style="401" customWidth="1"/>
    <col min="3" max="3" width="51.00390625" style="401" customWidth="1"/>
    <col min="4" max="4" width="5.75390625" style="401" customWidth="1"/>
    <col min="5" max="5" width="11.375" style="401" customWidth="1"/>
    <col min="6" max="6" width="9.125" style="397" customWidth="1"/>
    <col min="7" max="7" width="11.75390625" style="397" bestFit="1" customWidth="1"/>
    <col min="8" max="12" width="9.125" style="397" customWidth="1"/>
    <col min="13" max="13" width="11.75390625" style="397" bestFit="1" customWidth="1"/>
    <col min="14" max="256" width="9.125" style="397" customWidth="1"/>
    <col min="257" max="257" width="5.00390625" style="397" customWidth="1"/>
    <col min="258" max="258" width="10.00390625" style="397" customWidth="1"/>
    <col min="259" max="259" width="54.25390625" style="397" customWidth="1"/>
    <col min="260" max="260" width="5.75390625" style="397" customWidth="1"/>
    <col min="261" max="261" width="11.375" style="397" customWidth="1"/>
    <col min="262" max="512" width="9.125" style="397" customWidth="1"/>
    <col min="513" max="513" width="5.00390625" style="397" customWidth="1"/>
    <col min="514" max="514" width="10.00390625" style="397" customWidth="1"/>
    <col min="515" max="515" width="54.25390625" style="397" customWidth="1"/>
    <col min="516" max="516" width="5.75390625" style="397" customWidth="1"/>
    <col min="517" max="517" width="11.375" style="397" customWidth="1"/>
    <col min="518" max="768" width="9.125" style="397" customWidth="1"/>
    <col min="769" max="769" width="5.00390625" style="397" customWidth="1"/>
    <col min="770" max="770" width="10.00390625" style="397" customWidth="1"/>
    <col min="771" max="771" width="54.25390625" style="397" customWidth="1"/>
    <col min="772" max="772" width="5.75390625" style="397" customWidth="1"/>
    <col min="773" max="773" width="11.375" style="397" customWidth="1"/>
    <col min="774" max="1024" width="9.125" style="397" customWidth="1"/>
    <col min="1025" max="1025" width="5.00390625" style="397" customWidth="1"/>
    <col min="1026" max="1026" width="10.00390625" style="397" customWidth="1"/>
    <col min="1027" max="1027" width="54.25390625" style="397" customWidth="1"/>
    <col min="1028" max="1028" width="5.75390625" style="397" customWidth="1"/>
    <col min="1029" max="1029" width="11.375" style="397" customWidth="1"/>
    <col min="1030" max="1280" width="9.125" style="397" customWidth="1"/>
    <col min="1281" max="1281" width="5.00390625" style="397" customWidth="1"/>
    <col min="1282" max="1282" width="10.00390625" style="397" customWidth="1"/>
    <col min="1283" max="1283" width="54.25390625" style="397" customWidth="1"/>
    <col min="1284" max="1284" width="5.75390625" style="397" customWidth="1"/>
    <col min="1285" max="1285" width="11.375" style="397" customWidth="1"/>
    <col min="1286" max="1536" width="9.125" style="397" customWidth="1"/>
    <col min="1537" max="1537" width="5.00390625" style="397" customWidth="1"/>
    <col min="1538" max="1538" width="10.00390625" style="397" customWidth="1"/>
    <col min="1539" max="1539" width="54.25390625" style="397" customWidth="1"/>
    <col min="1540" max="1540" width="5.75390625" style="397" customWidth="1"/>
    <col min="1541" max="1541" width="11.375" style="397" customWidth="1"/>
    <col min="1542" max="1792" width="9.125" style="397" customWidth="1"/>
    <col min="1793" max="1793" width="5.00390625" style="397" customWidth="1"/>
    <col min="1794" max="1794" width="10.00390625" style="397" customWidth="1"/>
    <col min="1795" max="1795" width="54.25390625" style="397" customWidth="1"/>
    <col min="1796" max="1796" width="5.75390625" style="397" customWidth="1"/>
    <col min="1797" max="1797" width="11.375" style="397" customWidth="1"/>
    <col min="1798" max="2048" width="9.125" style="397" customWidth="1"/>
    <col min="2049" max="2049" width="5.00390625" style="397" customWidth="1"/>
    <col min="2050" max="2050" width="10.00390625" style="397" customWidth="1"/>
    <col min="2051" max="2051" width="54.25390625" style="397" customWidth="1"/>
    <col min="2052" max="2052" width="5.75390625" style="397" customWidth="1"/>
    <col min="2053" max="2053" width="11.375" style="397" customWidth="1"/>
    <col min="2054" max="2304" width="9.125" style="397" customWidth="1"/>
    <col min="2305" max="2305" width="5.00390625" style="397" customWidth="1"/>
    <col min="2306" max="2306" width="10.00390625" style="397" customWidth="1"/>
    <col min="2307" max="2307" width="54.25390625" style="397" customWidth="1"/>
    <col min="2308" max="2308" width="5.75390625" style="397" customWidth="1"/>
    <col min="2309" max="2309" width="11.375" style="397" customWidth="1"/>
    <col min="2310" max="2560" width="9.125" style="397" customWidth="1"/>
    <col min="2561" max="2561" width="5.00390625" style="397" customWidth="1"/>
    <col min="2562" max="2562" width="10.00390625" style="397" customWidth="1"/>
    <col min="2563" max="2563" width="54.25390625" style="397" customWidth="1"/>
    <col min="2564" max="2564" width="5.75390625" style="397" customWidth="1"/>
    <col min="2565" max="2565" width="11.375" style="397" customWidth="1"/>
    <col min="2566" max="2816" width="9.125" style="397" customWidth="1"/>
    <col min="2817" max="2817" width="5.00390625" style="397" customWidth="1"/>
    <col min="2818" max="2818" width="10.00390625" style="397" customWidth="1"/>
    <col min="2819" max="2819" width="54.25390625" style="397" customWidth="1"/>
    <col min="2820" max="2820" width="5.75390625" style="397" customWidth="1"/>
    <col min="2821" max="2821" width="11.375" style="397" customWidth="1"/>
    <col min="2822" max="3072" width="9.125" style="397" customWidth="1"/>
    <col min="3073" max="3073" width="5.00390625" style="397" customWidth="1"/>
    <col min="3074" max="3074" width="10.00390625" style="397" customWidth="1"/>
    <col min="3075" max="3075" width="54.25390625" style="397" customWidth="1"/>
    <col min="3076" max="3076" width="5.75390625" style="397" customWidth="1"/>
    <col min="3077" max="3077" width="11.375" style="397" customWidth="1"/>
    <col min="3078" max="3328" width="9.125" style="397" customWidth="1"/>
    <col min="3329" max="3329" width="5.00390625" style="397" customWidth="1"/>
    <col min="3330" max="3330" width="10.00390625" style="397" customWidth="1"/>
    <col min="3331" max="3331" width="54.25390625" style="397" customWidth="1"/>
    <col min="3332" max="3332" width="5.75390625" style="397" customWidth="1"/>
    <col min="3333" max="3333" width="11.375" style="397" customWidth="1"/>
    <col min="3334" max="3584" width="9.125" style="397" customWidth="1"/>
    <col min="3585" max="3585" width="5.00390625" style="397" customWidth="1"/>
    <col min="3586" max="3586" width="10.00390625" style="397" customWidth="1"/>
    <col min="3587" max="3587" width="54.25390625" style="397" customWidth="1"/>
    <col min="3588" max="3588" width="5.75390625" style="397" customWidth="1"/>
    <col min="3589" max="3589" width="11.375" style="397" customWidth="1"/>
    <col min="3590" max="3840" width="9.125" style="397" customWidth="1"/>
    <col min="3841" max="3841" width="5.00390625" style="397" customWidth="1"/>
    <col min="3842" max="3842" width="10.00390625" style="397" customWidth="1"/>
    <col min="3843" max="3843" width="54.25390625" style="397" customWidth="1"/>
    <col min="3844" max="3844" width="5.75390625" style="397" customWidth="1"/>
    <col min="3845" max="3845" width="11.375" style="397" customWidth="1"/>
    <col min="3846" max="4096" width="9.125" style="397" customWidth="1"/>
    <col min="4097" max="4097" width="5.00390625" style="397" customWidth="1"/>
    <col min="4098" max="4098" width="10.00390625" style="397" customWidth="1"/>
    <col min="4099" max="4099" width="54.25390625" style="397" customWidth="1"/>
    <col min="4100" max="4100" width="5.75390625" style="397" customWidth="1"/>
    <col min="4101" max="4101" width="11.375" style="397" customWidth="1"/>
    <col min="4102" max="4352" width="9.125" style="397" customWidth="1"/>
    <col min="4353" max="4353" width="5.00390625" style="397" customWidth="1"/>
    <col min="4354" max="4354" width="10.00390625" style="397" customWidth="1"/>
    <col min="4355" max="4355" width="54.25390625" style="397" customWidth="1"/>
    <col min="4356" max="4356" width="5.75390625" style="397" customWidth="1"/>
    <col min="4357" max="4357" width="11.375" style="397" customWidth="1"/>
    <col min="4358" max="4608" width="9.125" style="397" customWidth="1"/>
    <col min="4609" max="4609" width="5.00390625" style="397" customWidth="1"/>
    <col min="4610" max="4610" width="10.00390625" style="397" customWidth="1"/>
    <col min="4611" max="4611" width="54.25390625" style="397" customWidth="1"/>
    <col min="4612" max="4612" width="5.75390625" style="397" customWidth="1"/>
    <col min="4613" max="4613" width="11.375" style="397" customWidth="1"/>
    <col min="4614" max="4864" width="9.125" style="397" customWidth="1"/>
    <col min="4865" max="4865" width="5.00390625" style="397" customWidth="1"/>
    <col min="4866" max="4866" width="10.00390625" style="397" customWidth="1"/>
    <col min="4867" max="4867" width="54.25390625" style="397" customWidth="1"/>
    <col min="4868" max="4868" width="5.75390625" style="397" customWidth="1"/>
    <col min="4869" max="4869" width="11.375" style="397" customWidth="1"/>
    <col min="4870" max="5120" width="9.125" style="397" customWidth="1"/>
    <col min="5121" max="5121" width="5.00390625" style="397" customWidth="1"/>
    <col min="5122" max="5122" width="10.00390625" style="397" customWidth="1"/>
    <col min="5123" max="5123" width="54.25390625" style="397" customWidth="1"/>
    <col min="5124" max="5124" width="5.75390625" style="397" customWidth="1"/>
    <col min="5125" max="5125" width="11.375" style="397" customWidth="1"/>
    <col min="5126" max="5376" width="9.125" style="397" customWidth="1"/>
    <col min="5377" max="5377" width="5.00390625" style="397" customWidth="1"/>
    <col min="5378" max="5378" width="10.00390625" style="397" customWidth="1"/>
    <col min="5379" max="5379" width="54.25390625" style="397" customWidth="1"/>
    <col min="5380" max="5380" width="5.75390625" style="397" customWidth="1"/>
    <col min="5381" max="5381" width="11.375" style="397" customWidth="1"/>
    <col min="5382" max="5632" width="9.125" style="397" customWidth="1"/>
    <col min="5633" max="5633" width="5.00390625" style="397" customWidth="1"/>
    <col min="5634" max="5634" width="10.00390625" style="397" customWidth="1"/>
    <col min="5635" max="5635" width="54.25390625" style="397" customWidth="1"/>
    <col min="5636" max="5636" width="5.75390625" style="397" customWidth="1"/>
    <col min="5637" max="5637" width="11.375" style="397" customWidth="1"/>
    <col min="5638" max="5888" width="9.125" style="397" customWidth="1"/>
    <col min="5889" max="5889" width="5.00390625" style="397" customWidth="1"/>
    <col min="5890" max="5890" width="10.00390625" style="397" customWidth="1"/>
    <col min="5891" max="5891" width="54.25390625" style="397" customWidth="1"/>
    <col min="5892" max="5892" width="5.75390625" style="397" customWidth="1"/>
    <col min="5893" max="5893" width="11.375" style="397" customWidth="1"/>
    <col min="5894" max="6144" width="9.125" style="397" customWidth="1"/>
    <col min="6145" max="6145" width="5.00390625" style="397" customWidth="1"/>
    <col min="6146" max="6146" width="10.00390625" style="397" customWidth="1"/>
    <col min="6147" max="6147" width="54.25390625" style="397" customWidth="1"/>
    <col min="6148" max="6148" width="5.75390625" style="397" customWidth="1"/>
    <col min="6149" max="6149" width="11.375" style="397" customWidth="1"/>
    <col min="6150" max="6400" width="9.125" style="397" customWidth="1"/>
    <col min="6401" max="6401" width="5.00390625" style="397" customWidth="1"/>
    <col min="6402" max="6402" width="10.00390625" style="397" customWidth="1"/>
    <col min="6403" max="6403" width="54.25390625" style="397" customWidth="1"/>
    <col min="6404" max="6404" width="5.75390625" style="397" customWidth="1"/>
    <col min="6405" max="6405" width="11.375" style="397" customWidth="1"/>
    <col min="6406" max="6656" width="9.125" style="397" customWidth="1"/>
    <col min="6657" max="6657" width="5.00390625" style="397" customWidth="1"/>
    <col min="6658" max="6658" width="10.00390625" style="397" customWidth="1"/>
    <col min="6659" max="6659" width="54.25390625" style="397" customWidth="1"/>
    <col min="6660" max="6660" width="5.75390625" style="397" customWidth="1"/>
    <col min="6661" max="6661" width="11.375" style="397" customWidth="1"/>
    <col min="6662" max="6912" width="9.125" style="397" customWidth="1"/>
    <col min="6913" max="6913" width="5.00390625" style="397" customWidth="1"/>
    <col min="6914" max="6914" width="10.00390625" style="397" customWidth="1"/>
    <col min="6915" max="6915" width="54.25390625" style="397" customWidth="1"/>
    <col min="6916" max="6916" width="5.75390625" style="397" customWidth="1"/>
    <col min="6917" max="6917" width="11.375" style="397" customWidth="1"/>
    <col min="6918" max="7168" width="9.125" style="397" customWidth="1"/>
    <col min="7169" max="7169" width="5.00390625" style="397" customWidth="1"/>
    <col min="7170" max="7170" width="10.00390625" style="397" customWidth="1"/>
    <col min="7171" max="7171" width="54.25390625" style="397" customWidth="1"/>
    <col min="7172" max="7172" width="5.75390625" style="397" customWidth="1"/>
    <col min="7173" max="7173" width="11.375" style="397" customWidth="1"/>
    <col min="7174" max="7424" width="9.125" style="397" customWidth="1"/>
    <col min="7425" max="7425" width="5.00390625" style="397" customWidth="1"/>
    <col min="7426" max="7426" width="10.00390625" style="397" customWidth="1"/>
    <col min="7427" max="7427" width="54.25390625" style="397" customWidth="1"/>
    <col min="7428" max="7428" width="5.75390625" style="397" customWidth="1"/>
    <col min="7429" max="7429" width="11.375" style="397" customWidth="1"/>
    <col min="7430" max="7680" width="9.125" style="397" customWidth="1"/>
    <col min="7681" max="7681" width="5.00390625" style="397" customWidth="1"/>
    <col min="7682" max="7682" width="10.00390625" style="397" customWidth="1"/>
    <col min="7683" max="7683" width="54.25390625" style="397" customWidth="1"/>
    <col min="7684" max="7684" width="5.75390625" style="397" customWidth="1"/>
    <col min="7685" max="7685" width="11.375" style="397" customWidth="1"/>
    <col min="7686" max="7936" width="9.125" style="397" customWidth="1"/>
    <col min="7937" max="7937" width="5.00390625" style="397" customWidth="1"/>
    <col min="7938" max="7938" width="10.00390625" style="397" customWidth="1"/>
    <col min="7939" max="7939" width="54.25390625" style="397" customWidth="1"/>
    <col min="7940" max="7940" width="5.75390625" style="397" customWidth="1"/>
    <col min="7941" max="7941" width="11.375" style="397" customWidth="1"/>
    <col min="7942" max="8192" width="9.125" style="397" customWidth="1"/>
    <col min="8193" max="8193" width="5.00390625" style="397" customWidth="1"/>
    <col min="8194" max="8194" width="10.00390625" style="397" customWidth="1"/>
    <col min="8195" max="8195" width="54.25390625" style="397" customWidth="1"/>
    <col min="8196" max="8196" width="5.75390625" style="397" customWidth="1"/>
    <col min="8197" max="8197" width="11.375" style="397" customWidth="1"/>
    <col min="8198" max="8448" width="9.125" style="397" customWidth="1"/>
    <col min="8449" max="8449" width="5.00390625" style="397" customWidth="1"/>
    <col min="8450" max="8450" width="10.00390625" style="397" customWidth="1"/>
    <col min="8451" max="8451" width="54.25390625" style="397" customWidth="1"/>
    <col min="8452" max="8452" width="5.75390625" style="397" customWidth="1"/>
    <col min="8453" max="8453" width="11.375" style="397" customWidth="1"/>
    <col min="8454" max="8704" width="9.125" style="397" customWidth="1"/>
    <col min="8705" max="8705" width="5.00390625" style="397" customWidth="1"/>
    <col min="8706" max="8706" width="10.00390625" style="397" customWidth="1"/>
    <col min="8707" max="8707" width="54.25390625" style="397" customWidth="1"/>
    <col min="8708" max="8708" width="5.75390625" style="397" customWidth="1"/>
    <col min="8709" max="8709" width="11.375" style="397" customWidth="1"/>
    <col min="8710" max="8960" width="9.125" style="397" customWidth="1"/>
    <col min="8961" max="8961" width="5.00390625" style="397" customWidth="1"/>
    <col min="8962" max="8962" width="10.00390625" style="397" customWidth="1"/>
    <col min="8963" max="8963" width="54.25390625" style="397" customWidth="1"/>
    <col min="8964" max="8964" width="5.75390625" style="397" customWidth="1"/>
    <col min="8965" max="8965" width="11.375" style="397" customWidth="1"/>
    <col min="8966" max="9216" width="9.125" style="397" customWidth="1"/>
    <col min="9217" max="9217" width="5.00390625" style="397" customWidth="1"/>
    <col min="9218" max="9218" width="10.00390625" style="397" customWidth="1"/>
    <col min="9219" max="9219" width="54.25390625" style="397" customWidth="1"/>
    <col min="9220" max="9220" width="5.75390625" style="397" customWidth="1"/>
    <col min="9221" max="9221" width="11.375" style="397" customWidth="1"/>
    <col min="9222" max="9472" width="9.125" style="397" customWidth="1"/>
    <col min="9473" max="9473" width="5.00390625" style="397" customWidth="1"/>
    <col min="9474" max="9474" width="10.00390625" style="397" customWidth="1"/>
    <col min="9475" max="9475" width="54.25390625" style="397" customWidth="1"/>
    <col min="9476" max="9476" width="5.75390625" style="397" customWidth="1"/>
    <col min="9477" max="9477" width="11.375" style="397" customWidth="1"/>
    <col min="9478" max="9728" width="9.125" style="397" customWidth="1"/>
    <col min="9729" max="9729" width="5.00390625" style="397" customWidth="1"/>
    <col min="9730" max="9730" width="10.00390625" style="397" customWidth="1"/>
    <col min="9731" max="9731" width="54.25390625" style="397" customWidth="1"/>
    <col min="9732" max="9732" width="5.75390625" style="397" customWidth="1"/>
    <col min="9733" max="9733" width="11.375" style="397" customWidth="1"/>
    <col min="9734" max="9984" width="9.125" style="397" customWidth="1"/>
    <col min="9985" max="9985" width="5.00390625" style="397" customWidth="1"/>
    <col min="9986" max="9986" width="10.00390625" style="397" customWidth="1"/>
    <col min="9987" max="9987" width="54.25390625" style="397" customWidth="1"/>
    <col min="9988" max="9988" width="5.75390625" style="397" customWidth="1"/>
    <col min="9989" max="9989" width="11.375" style="397" customWidth="1"/>
    <col min="9990" max="10240" width="9.125" style="397" customWidth="1"/>
    <col min="10241" max="10241" width="5.00390625" style="397" customWidth="1"/>
    <col min="10242" max="10242" width="10.00390625" style="397" customWidth="1"/>
    <col min="10243" max="10243" width="54.25390625" style="397" customWidth="1"/>
    <col min="10244" max="10244" width="5.75390625" style="397" customWidth="1"/>
    <col min="10245" max="10245" width="11.375" style="397" customWidth="1"/>
    <col min="10246" max="10496" width="9.125" style="397" customWidth="1"/>
    <col min="10497" max="10497" width="5.00390625" style="397" customWidth="1"/>
    <col min="10498" max="10498" width="10.00390625" style="397" customWidth="1"/>
    <col min="10499" max="10499" width="54.25390625" style="397" customWidth="1"/>
    <col min="10500" max="10500" width="5.75390625" style="397" customWidth="1"/>
    <col min="10501" max="10501" width="11.375" style="397" customWidth="1"/>
    <col min="10502" max="10752" width="9.125" style="397" customWidth="1"/>
    <col min="10753" max="10753" width="5.00390625" style="397" customWidth="1"/>
    <col min="10754" max="10754" width="10.00390625" style="397" customWidth="1"/>
    <col min="10755" max="10755" width="54.25390625" style="397" customWidth="1"/>
    <col min="10756" max="10756" width="5.75390625" style="397" customWidth="1"/>
    <col min="10757" max="10757" width="11.375" style="397" customWidth="1"/>
    <col min="10758" max="11008" width="9.125" style="397" customWidth="1"/>
    <col min="11009" max="11009" width="5.00390625" style="397" customWidth="1"/>
    <col min="11010" max="11010" width="10.00390625" style="397" customWidth="1"/>
    <col min="11011" max="11011" width="54.25390625" style="397" customWidth="1"/>
    <col min="11012" max="11012" width="5.75390625" style="397" customWidth="1"/>
    <col min="11013" max="11013" width="11.375" style="397" customWidth="1"/>
    <col min="11014" max="11264" width="9.125" style="397" customWidth="1"/>
    <col min="11265" max="11265" width="5.00390625" style="397" customWidth="1"/>
    <col min="11266" max="11266" width="10.00390625" style="397" customWidth="1"/>
    <col min="11267" max="11267" width="54.25390625" style="397" customWidth="1"/>
    <col min="11268" max="11268" width="5.75390625" style="397" customWidth="1"/>
    <col min="11269" max="11269" width="11.375" style="397" customWidth="1"/>
    <col min="11270" max="11520" width="9.125" style="397" customWidth="1"/>
    <col min="11521" max="11521" width="5.00390625" style="397" customWidth="1"/>
    <col min="11522" max="11522" width="10.00390625" style="397" customWidth="1"/>
    <col min="11523" max="11523" width="54.25390625" style="397" customWidth="1"/>
    <col min="11524" max="11524" width="5.75390625" style="397" customWidth="1"/>
    <col min="11525" max="11525" width="11.375" style="397" customWidth="1"/>
    <col min="11526" max="11776" width="9.125" style="397" customWidth="1"/>
    <col min="11777" max="11777" width="5.00390625" style="397" customWidth="1"/>
    <col min="11778" max="11778" width="10.00390625" style="397" customWidth="1"/>
    <col min="11779" max="11779" width="54.25390625" style="397" customWidth="1"/>
    <col min="11780" max="11780" width="5.75390625" style="397" customWidth="1"/>
    <col min="11781" max="11781" width="11.375" style="397" customWidth="1"/>
    <col min="11782" max="12032" width="9.125" style="397" customWidth="1"/>
    <col min="12033" max="12033" width="5.00390625" style="397" customWidth="1"/>
    <col min="12034" max="12034" width="10.00390625" style="397" customWidth="1"/>
    <col min="12035" max="12035" width="54.25390625" style="397" customWidth="1"/>
    <col min="12036" max="12036" width="5.75390625" style="397" customWidth="1"/>
    <col min="12037" max="12037" width="11.375" style="397" customWidth="1"/>
    <col min="12038" max="12288" width="9.125" style="397" customWidth="1"/>
    <col min="12289" max="12289" width="5.00390625" style="397" customWidth="1"/>
    <col min="12290" max="12290" width="10.00390625" style="397" customWidth="1"/>
    <col min="12291" max="12291" width="54.25390625" style="397" customWidth="1"/>
    <col min="12292" max="12292" width="5.75390625" style="397" customWidth="1"/>
    <col min="12293" max="12293" width="11.375" style="397" customWidth="1"/>
    <col min="12294" max="12544" width="9.125" style="397" customWidth="1"/>
    <col min="12545" max="12545" width="5.00390625" style="397" customWidth="1"/>
    <col min="12546" max="12546" width="10.00390625" style="397" customWidth="1"/>
    <col min="12547" max="12547" width="54.25390625" style="397" customWidth="1"/>
    <col min="12548" max="12548" width="5.75390625" style="397" customWidth="1"/>
    <col min="12549" max="12549" width="11.375" style="397" customWidth="1"/>
    <col min="12550" max="12800" width="9.125" style="397" customWidth="1"/>
    <col min="12801" max="12801" width="5.00390625" style="397" customWidth="1"/>
    <col min="12802" max="12802" width="10.00390625" style="397" customWidth="1"/>
    <col min="12803" max="12803" width="54.25390625" style="397" customWidth="1"/>
    <col min="12804" max="12804" width="5.75390625" style="397" customWidth="1"/>
    <col min="12805" max="12805" width="11.375" style="397" customWidth="1"/>
    <col min="12806" max="13056" width="9.125" style="397" customWidth="1"/>
    <col min="13057" max="13057" width="5.00390625" style="397" customWidth="1"/>
    <col min="13058" max="13058" width="10.00390625" style="397" customWidth="1"/>
    <col min="13059" max="13059" width="54.25390625" style="397" customWidth="1"/>
    <col min="13060" max="13060" width="5.75390625" style="397" customWidth="1"/>
    <col min="13061" max="13061" width="11.375" style="397" customWidth="1"/>
    <col min="13062" max="13312" width="9.125" style="397" customWidth="1"/>
    <col min="13313" max="13313" width="5.00390625" style="397" customWidth="1"/>
    <col min="13314" max="13314" width="10.00390625" style="397" customWidth="1"/>
    <col min="13315" max="13315" width="54.25390625" style="397" customWidth="1"/>
    <col min="13316" max="13316" width="5.75390625" style="397" customWidth="1"/>
    <col min="13317" max="13317" width="11.375" style="397" customWidth="1"/>
    <col min="13318" max="13568" width="9.125" style="397" customWidth="1"/>
    <col min="13569" max="13569" width="5.00390625" style="397" customWidth="1"/>
    <col min="13570" max="13570" width="10.00390625" style="397" customWidth="1"/>
    <col min="13571" max="13571" width="54.25390625" style="397" customWidth="1"/>
    <col min="13572" max="13572" width="5.75390625" style="397" customWidth="1"/>
    <col min="13573" max="13573" width="11.375" style="397" customWidth="1"/>
    <col min="13574" max="13824" width="9.125" style="397" customWidth="1"/>
    <col min="13825" max="13825" width="5.00390625" style="397" customWidth="1"/>
    <col min="13826" max="13826" width="10.00390625" style="397" customWidth="1"/>
    <col min="13827" max="13827" width="54.25390625" style="397" customWidth="1"/>
    <col min="13828" max="13828" width="5.75390625" style="397" customWidth="1"/>
    <col min="13829" max="13829" width="11.375" style="397" customWidth="1"/>
    <col min="13830" max="14080" width="9.125" style="397" customWidth="1"/>
    <col min="14081" max="14081" width="5.00390625" style="397" customWidth="1"/>
    <col min="14082" max="14082" width="10.00390625" style="397" customWidth="1"/>
    <col min="14083" max="14083" width="54.25390625" style="397" customWidth="1"/>
    <col min="14084" max="14084" width="5.75390625" style="397" customWidth="1"/>
    <col min="14085" max="14085" width="11.375" style="397" customWidth="1"/>
    <col min="14086" max="14336" width="9.125" style="397" customWidth="1"/>
    <col min="14337" max="14337" width="5.00390625" style="397" customWidth="1"/>
    <col min="14338" max="14338" width="10.00390625" style="397" customWidth="1"/>
    <col min="14339" max="14339" width="54.25390625" style="397" customWidth="1"/>
    <col min="14340" max="14340" width="5.75390625" style="397" customWidth="1"/>
    <col min="14341" max="14341" width="11.375" style="397" customWidth="1"/>
    <col min="14342" max="14592" width="9.125" style="397" customWidth="1"/>
    <col min="14593" max="14593" width="5.00390625" style="397" customWidth="1"/>
    <col min="14594" max="14594" width="10.00390625" style="397" customWidth="1"/>
    <col min="14595" max="14595" width="54.25390625" style="397" customWidth="1"/>
    <col min="14596" max="14596" width="5.75390625" style="397" customWidth="1"/>
    <col min="14597" max="14597" width="11.375" style="397" customWidth="1"/>
    <col min="14598" max="14848" width="9.125" style="397" customWidth="1"/>
    <col min="14849" max="14849" width="5.00390625" style="397" customWidth="1"/>
    <col min="14850" max="14850" width="10.00390625" style="397" customWidth="1"/>
    <col min="14851" max="14851" width="54.25390625" style="397" customWidth="1"/>
    <col min="14852" max="14852" width="5.75390625" style="397" customWidth="1"/>
    <col min="14853" max="14853" width="11.375" style="397" customWidth="1"/>
    <col min="14854" max="15104" width="9.125" style="397" customWidth="1"/>
    <col min="15105" max="15105" width="5.00390625" style="397" customWidth="1"/>
    <col min="15106" max="15106" width="10.00390625" style="397" customWidth="1"/>
    <col min="15107" max="15107" width="54.25390625" style="397" customWidth="1"/>
    <col min="15108" max="15108" width="5.75390625" style="397" customWidth="1"/>
    <col min="15109" max="15109" width="11.375" style="397" customWidth="1"/>
    <col min="15110" max="15360" width="9.125" style="397" customWidth="1"/>
    <col min="15361" max="15361" width="5.00390625" style="397" customWidth="1"/>
    <col min="15362" max="15362" width="10.00390625" style="397" customWidth="1"/>
    <col min="15363" max="15363" width="54.25390625" style="397" customWidth="1"/>
    <col min="15364" max="15364" width="5.75390625" style="397" customWidth="1"/>
    <col min="15365" max="15365" width="11.375" style="397" customWidth="1"/>
    <col min="15366" max="15616" width="9.125" style="397" customWidth="1"/>
    <col min="15617" max="15617" width="5.00390625" style="397" customWidth="1"/>
    <col min="15618" max="15618" width="10.00390625" style="397" customWidth="1"/>
    <col min="15619" max="15619" width="54.25390625" style="397" customWidth="1"/>
    <col min="15620" max="15620" width="5.75390625" style="397" customWidth="1"/>
    <col min="15621" max="15621" width="11.375" style="397" customWidth="1"/>
    <col min="15622" max="15872" width="9.125" style="397" customWidth="1"/>
    <col min="15873" max="15873" width="5.00390625" style="397" customWidth="1"/>
    <col min="15874" max="15874" width="10.00390625" style="397" customWidth="1"/>
    <col min="15875" max="15875" width="54.25390625" style="397" customWidth="1"/>
    <col min="15876" max="15876" width="5.75390625" style="397" customWidth="1"/>
    <col min="15877" max="15877" width="11.375" style="397" customWidth="1"/>
    <col min="15878" max="16128" width="9.125" style="397" customWidth="1"/>
    <col min="16129" max="16129" width="5.00390625" style="397" customWidth="1"/>
    <col min="16130" max="16130" width="10.00390625" style="397" customWidth="1"/>
    <col min="16131" max="16131" width="54.25390625" style="397" customWidth="1"/>
    <col min="16132" max="16132" width="5.75390625" style="397" customWidth="1"/>
    <col min="16133" max="16133" width="11.375" style="397" customWidth="1"/>
    <col min="16134" max="16384" width="9.125" style="397" customWidth="1"/>
  </cols>
  <sheetData>
    <row r="2" spans="1:5" ht="12.75">
      <c r="A2" s="613"/>
      <c r="B2" s="613"/>
      <c r="C2" s="613"/>
      <c r="D2" s="613"/>
      <c r="E2" s="613"/>
    </row>
    <row r="3" spans="1:7" ht="18">
      <c r="A3" s="616" t="s">
        <v>1094</v>
      </c>
      <c r="B3" s="616"/>
      <c r="C3" s="616"/>
      <c r="D3" s="616"/>
      <c r="E3" s="616"/>
      <c r="F3" s="577"/>
      <c r="G3" s="577"/>
    </row>
    <row r="4" spans="1:21" ht="63.75" customHeight="1">
      <c r="A4" s="585" t="s">
        <v>1091</v>
      </c>
      <c r="B4" s="574"/>
      <c r="C4" s="574"/>
      <c r="D4" s="574"/>
      <c r="E4" s="574"/>
      <c r="F4" s="574"/>
      <c r="G4" s="574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</row>
    <row r="5" spans="1:21" ht="24.75" customHeight="1">
      <c r="A5" s="607" t="s">
        <v>1045</v>
      </c>
      <c r="B5" s="580"/>
      <c r="C5" s="580"/>
      <c r="D5" s="580"/>
      <c r="E5" s="580"/>
      <c r="F5" s="580"/>
      <c r="G5" s="580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8"/>
      <c r="U5" s="448"/>
    </row>
    <row r="6" spans="1:21" ht="24.75" customHeight="1">
      <c r="A6" s="510"/>
      <c r="B6" s="509"/>
      <c r="C6" s="513" t="s">
        <v>1054</v>
      </c>
      <c r="D6" s="509"/>
      <c r="E6" s="509"/>
      <c r="F6" s="509"/>
      <c r="G6" s="509"/>
      <c r="H6" s="510"/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510"/>
      <c r="T6" s="511"/>
      <c r="U6" s="511"/>
    </row>
    <row r="7" spans="1:7" s="398" customFormat="1" ht="22.5">
      <c r="A7" s="402" t="s">
        <v>540</v>
      </c>
      <c r="B7" s="402" t="s">
        <v>50</v>
      </c>
      <c r="C7" s="402" t="s">
        <v>541</v>
      </c>
      <c r="D7" s="403" t="s">
        <v>4</v>
      </c>
      <c r="E7" s="404" t="s">
        <v>5</v>
      </c>
      <c r="F7" s="405" t="s">
        <v>761</v>
      </c>
      <c r="G7" s="405" t="s">
        <v>22</v>
      </c>
    </row>
    <row r="8" spans="1:7" s="398" customFormat="1" ht="12.75">
      <c r="A8" s="406" t="s">
        <v>542</v>
      </c>
      <c r="B8" s="406" t="s">
        <v>543</v>
      </c>
      <c r="C8" s="406" t="s">
        <v>15</v>
      </c>
      <c r="D8" s="407" t="s">
        <v>544</v>
      </c>
      <c r="E8" s="408" t="s">
        <v>545</v>
      </c>
      <c r="F8" s="409">
        <v>6</v>
      </c>
      <c r="G8" s="409">
        <v>7</v>
      </c>
    </row>
    <row r="9" spans="1:7" s="398" customFormat="1" ht="15">
      <c r="A9" s="614" t="s">
        <v>809</v>
      </c>
      <c r="B9" s="615"/>
      <c r="C9" s="615"/>
      <c r="D9" s="615"/>
      <c r="E9" s="615"/>
      <c r="F9" s="615"/>
      <c r="G9" s="420">
        <f>SUM(G10:G33)</f>
        <v>0</v>
      </c>
    </row>
    <row r="10" spans="1:13" ht="22.5">
      <c r="A10" s="418" t="s">
        <v>542</v>
      </c>
      <c r="B10" s="426" t="s">
        <v>546</v>
      </c>
      <c r="C10" s="424" t="s">
        <v>547</v>
      </c>
      <c r="D10" s="410" t="s">
        <v>112</v>
      </c>
      <c r="E10" s="412">
        <v>2.22</v>
      </c>
      <c r="F10" s="413">
        <v>0</v>
      </c>
      <c r="G10" s="413">
        <f>ROUND(E10*F10,2)</f>
        <v>0</v>
      </c>
      <c r="M10" s="411"/>
    </row>
    <row r="11" spans="1:7" ht="25.5" customHeight="1">
      <c r="A11" s="418" t="s">
        <v>543</v>
      </c>
      <c r="B11" s="427" t="s">
        <v>87</v>
      </c>
      <c r="C11" s="414" t="s">
        <v>762</v>
      </c>
      <c r="D11" s="399" t="s">
        <v>548</v>
      </c>
      <c r="E11" s="412">
        <v>14439.87</v>
      </c>
      <c r="F11" s="413">
        <v>0</v>
      </c>
      <c r="G11" s="413">
        <f>ROUND(E11*F11,2)</f>
        <v>0</v>
      </c>
    </row>
    <row r="12" spans="1:7" ht="22.5">
      <c r="A12" s="418" t="s">
        <v>15</v>
      </c>
      <c r="B12" s="427" t="s">
        <v>549</v>
      </c>
      <c r="C12" s="414" t="s">
        <v>550</v>
      </c>
      <c r="D12" s="399" t="s">
        <v>551</v>
      </c>
      <c r="E12" s="415">
        <v>16950.8</v>
      </c>
      <c r="F12" s="413">
        <v>0</v>
      </c>
      <c r="G12" s="413">
        <f aca="true" t="shared" si="0" ref="G12:G27">ROUND(E12*F12,2)</f>
        <v>0</v>
      </c>
    </row>
    <row r="13" spans="1:7" ht="33.75">
      <c r="A13" s="418" t="s">
        <v>544</v>
      </c>
      <c r="B13" s="427" t="s">
        <v>553</v>
      </c>
      <c r="C13" s="414" t="s">
        <v>554</v>
      </c>
      <c r="D13" s="399" t="s">
        <v>551</v>
      </c>
      <c r="E13" s="416">
        <v>162</v>
      </c>
      <c r="F13" s="413">
        <v>0</v>
      </c>
      <c r="G13" s="413">
        <f t="shared" si="0"/>
        <v>0</v>
      </c>
    </row>
    <row r="14" spans="1:7" ht="22.5">
      <c r="A14" s="418" t="s">
        <v>545</v>
      </c>
      <c r="B14" s="427" t="s">
        <v>556</v>
      </c>
      <c r="C14" s="414" t="s">
        <v>557</v>
      </c>
      <c r="D14" s="399" t="s">
        <v>548</v>
      </c>
      <c r="E14" s="416">
        <v>50.55</v>
      </c>
      <c r="F14" s="413">
        <v>0</v>
      </c>
      <c r="G14" s="413">
        <f t="shared" si="0"/>
        <v>0</v>
      </c>
    </row>
    <row r="15" spans="1:7" ht="22.5">
      <c r="A15" s="418" t="s">
        <v>552</v>
      </c>
      <c r="B15" s="427" t="s">
        <v>559</v>
      </c>
      <c r="C15" s="414" t="s">
        <v>560</v>
      </c>
      <c r="D15" s="399" t="s">
        <v>551</v>
      </c>
      <c r="E15" s="416">
        <v>249.38</v>
      </c>
      <c r="F15" s="413">
        <v>0</v>
      </c>
      <c r="G15" s="413">
        <f t="shared" si="0"/>
        <v>0</v>
      </c>
    </row>
    <row r="16" spans="1:7" ht="22.5">
      <c r="A16" s="418" t="s">
        <v>555</v>
      </c>
      <c r="B16" s="427" t="s">
        <v>562</v>
      </c>
      <c r="C16" s="414" t="s">
        <v>563</v>
      </c>
      <c r="D16" s="399" t="s">
        <v>548</v>
      </c>
      <c r="E16" s="416">
        <v>174.9</v>
      </c>
      <c r="F16" s="413">
        <v>0</v>
      </c>
      <c r="G16" s="413">
        <f t="shared" si="0"/>
        <v>0</v>
      </c>
    </row>
    <row r="17" spans="1:7" ht="33.75">
      <c r="A17" s="418" t="s">
        <v>558</v>
      </c>
      <c r="B17" s="427" t="s">
        <v>565</v>
      </c>
      <c r="C17" s="414" t="s">
        <v>566</v>
      </c>
      <c r="D17" s="399" t="s">
        <v>551</v>
      </c>
      <c r="E17" s="416">
        <v>1381.7</v>
      </c>
      <c r="F17" s="413">
        <v>0</v>
      </c>
      <c r="G17" s="413">
        <f t="shared" si="0"/>
        <v>0</v>
      </c>
    </row>
    <row r="18" spans="1:7" ht="22.5">
      <c r="A18" s="418" t="s">
        <v>561</v>
      </c>
      <c r="B18" s="427" t="s">
        <v>568</v>
      </c>
      <c r="C18" s="414" t="s">
        <v>569</v>
      </c>
      <c r="D18" s="399" t="s">
        <v>271</v>
      </c>
      <c r="E18" s="416">
        <v>1500</v>
      </c>
      <c r="F18" s="413">
        <v>0</v>
      </c>
      <c r="G18" s="413">
        <f t="shared" si="0"/>
        <v>0</v>
      </c>
    </row>
    <row r="19" spans="1:7" ht="22.5">
      <c r="A19" s="418" t="s">
        <v>564</v>
      </c>
      <c r="B19" s="427" t="s">
        <v>571</v>
      </c>
      <c r="C19" s="414" t="s">
        <v>572</v>
      </c>
      <c r="D19" s="399" t="s">
        <v>548</v>
      </c>
      <c r="E19" s="416">
        <v>542.97</v>
      </c>
      <c r="F19" s="413">
        <v>0</v>
      </c>
      <c r="G19" s="413">
        <f t="shared" si="0"/>
        <v>0</v>
      </c>
    </row>
    <row r="20" spans="1:7" ht="22.5">
      <c r="A20" s="418" t="s">
        <v>567</v>
      </c>
      <c r="B20" s="427" t="s">
        <v>574</v>
      </c>
      <c r="C20" s="414" t="s">
        <v>575</v>
      </c>
      <c r="D20" s="399" t="s">
        <v>548</v>
      </c>
      <c r="E20" s="416">
        <v>2702.43</v>
      </c>
      <c r="F20" s="413">
        <v>0</v>
      </c>
      <c r="G20" s="413">
        <f t="shared" si="0"/>
        <v>0</v>
      </c>
    </row>
    <row r="21" spans="1:7" ht="26.25" customHeight="1">
      <c r="A21" s="418" t="s">
        <v>570</v>
      </c>
      <c r="B21" s="427" t="s">
        <v>87</v>
      </c>
      <c r="C21" s="414" t="s">
        <v>763</v>
      </c>
      <c r="D21" s="399" t="s">
        <v>548</v>
      </c>
      <c r="E21" s="416">
        <v>9769.63</v>
      </c>
      <c r="F21" s="413">
        <v>0</v>
      </c>
      <c r="G21" s="413">
        <f t="shared" si="0"/>
        <v>0</v>
      </c>
    </row>
    <row r="22" spans="1:7" ht="22.5">
      <c r="A22" s="418" t="s">
        <v>573</v>
      </c>
      <c r="B22" s="427" t="s">
        <v>580</v>
      </c>
      <c r="C22" s="414" t="s">
        <v>581</v>
      </c>
      <c r="D22" s="399" t="s">
        <v>551</v>
      </c>
      <c r="E22" s="416">
        <v>4449</v>
      </c>
      <c r="F22" s="413">
        <v>0</v>
      </c>
      <c r="G22" s="413">
        <f t="shared" si="0"/>
        <v>0</v>
      </c>
    </row>
    <row r="23" spans="1:7" ht="22.5">
      <c r="A23" s="418" t="s">
        <v>576</v>
      </c>
      <c r="B23" s="427" t="s">
        <v>583</v>
      </c>
      <c r="C23" s="414" t="s">
        <v>584</v>
      </c>
      <c r="D23" s="399" t="s">
        <v>551</v>
      </c>
      <c r="E23" s="416">
        <v>265.95</v>
      </c>
      <c r="F23" s="413">
        <v>0</v>
      </c>
      <c r="G23" s="413">
        <f t="shared" si="0"/>
        <v>0</v>
      </c>
    </row>
    <row r="24" spans="1:7" ht="22.5">
      <c r="A24" s="418" t="s">
        <v>577</v>
      </c>
      <c r="B24" s="427" t="s">
        <v>586</v>
      </c>
      <c r="C24" s="414" t="s">
        <v>764</v>
      </c>
      <c r="D24" s="399" t="s">
        <v>551</v>
      </c>
      <c r="E24" s="416">
        <v>265.95</v>
      </c>
      <c r="F24" s="413">
        <v>0</v>
      </c>
      <c r="G24" s="413">
        <f t="shared" si="0"/>
        <v>0</v>
      </c>
    </row>
    <row r="25" spans="1:7" ht="22.5">
      <c r="A25" s="418" t="s">
        <v>578</v>
      </c>
      <c r="B25" s="427" t="s">
        <v>124</v>
      </c>
      <c r="C25" s="414" t="s">
        <v>589</v>
      </c>
      <c r="D25" s="399" t="s">
        <v>551</v>
      </c>
      <c r="E25" s="416">
        <v>265.95</v>
      </c>
      <c r="F25" s="413">
        <v>0</v>
      </c>
      <c r="G25" s="413">
        <f t="shared" si="0"/>
        <v>0</v>
      </c>
    </row>
    <row r="26" spans="1:7" ht="22.5">
      <c r="A26" s="418" t="s">
        <v>579</v>
      </c>
      <c r="B26" s="427" t="s">
        <v>125</v>
      </c>
      <c r="C26" s="414" t="s">
        <v>591</v>
      </c>
      <c r="D26" s="399" t="s">
        <v>551</v>
      </c>
      <c r="E26" s="416">
        <v>265.95</v>
      </c>
      <c r="F26" s="413">
        <v>0</v>
      </c>
      <c r="G26" s="413">
        <f t="shared" si="0"/>
        <v>0</v>
      </c>
    </row>
    <row r="27" spans="1:7" ht="22.5">
      <c r="A27" s="418" t="s">
        <v>582</v>
      </c>
      <c r="B27" s="427" t="s">
        <v>593</v>
      </c>
      <c r="C27" s="414" t="s">
        <v>765</v>
      </c>
      <c r="D27" s="399" t="s">
        <v>548</v>
      </c>
      <c r="E27" s="416">
        <v>87.76</v>
      </c>
      <c r="F27" s="413">
        <v>0</v>
      </c>
      <c r="G27" s="413">
        <f t="shared" si="0"/>
        <v>0</v>
      </c>
    </row>
    <row r="28" spans="1:7" ht="22.5">
      <c r="A28" s="418" t="s">
        <v>585</v>
      </c>
      <c r="B28" s="427" t="s">
        <v>126</v>
      </c>
      <c r="C28" s="414" t="s">
        <v>596</v>
      </c>
      <c r="D28" s="399" t="s">
        <v>551</v>
      </c>
      <c r="E28" s="416">
        <v>265.95</v>
      </c>
      <c r="F28" s="413">
        <v>0</v>
      </c>
      <c r="G28" s="413">
        <f aca="true" t="shared" si="1" ref="G28:G67">ROUND(E28*F28,2)</f>
        <v>0</v>
      </c>
    </row>
    <row r="29" spans="1:7" ht="22.5">
      <c r="A29" s="418" t="s">
        <v>588</v>
      </c>
      <c r="B29" s="427" t="s">
        <v>597</v>
      </c>
      <c r="C29" s="414" t="s">
        <v>766</v>
      </c>
      <c r="D29" s="399" t="s">
        <v>551</v>
      </c>
      <c r="E29" s="416">
        <v>265.95</v>
      </c>
      <c r="F29" s="413">
        <v>0</v>
      </c>
      <c r="G29" s="413">
        <f t="shared" si="1"/>
        <v>0</v>
      </c>
    </row>
    <row r="30" spans="1:7" ht="22.5">
      <c r="A30" s="418" t="s">
        <v>590</v>
      </c>
      <c r="B30" s="427" t="s">
        <v>127</v>
      </c>
      <c r="C30" s="414" t="s">
        <v>128</v>
      </c>
      <c r="D30" s="399" t="s">
        <v>551</v>
      </c>
      <c r="E30" s="416">
        <v>265.95</v>
      </c>
      <c r="F30" s="413">
        <v>0</v>
      </c>
      <c r="G30" s="413">
        <f t="shared" si="1"/>
        <v>0</v>
      </c>
    </row>
    <row r="31" spans="1:7" ht="22.5">
      <c r="A31" s="418" t="s">
        <v>592</v>
      </c>
      <c r="B31" s="427" t="s">
        <v>129</v>
      </c>
      <c r="C31" s="414" t="s">
        <v>599</v>
      </c>
      <c r="D31" s="399" t="s">
        <v>551</v>
      </c>
      <c r="E31" s="416">
        <v>265.95</v>
      </c>
      <c r="F31" s="413">
        <v>0</v>
      </c>
      <c r="G31" s="413">
        <f t="shared" si="1"/>
        <v>0</v>
      </c>
    </row>
    <row r="32" spans="1:7" ht="33.75">
      <c r="A32" s="418" t="s">
        <v>594</v>
      </c>
      <c r="B32" s="427" t="s">
        <v>130</v>
      </c>
      <c r="C32" s="414" t="s">
        <v>767</v>
      </c>
      <c r="D32" s="399" t="s">
        <v>551</v>
      </c>
      <c r="E32" s="416">
        <v>265.95</v>
      </c>
      <c r="F32" s="413">
        <v>0</v>
      </c>
      <c r="G32" s="417">
        <f t="shared" si="1"/>
        <v>0</v>
      </c>
    </row>
    <row r="33" spans="1:7" ht="22.5">
      <c r="A33" s="418" t="s">
        <v>595</v>
      </c>
      <c r="B33" s="428" t="s">
        <v>600</v>
      </c>
      <c r="C33" s="422" t="s">
        <v>601</v>
      </c>
      <c r="D33" s="418" t="s">
        <v>551</v>
      </c>
      <c r="E33" s="412">
        <v>265.95</v>
      </c>
      <c r="F33" s="413">
        <v>0</v>
      </c>
      <c r="G33" s="413">
        <f t="shared" si="1"/>
        <v>0</v>
      </c>
    </row>
    <row r="34" spans="1:7" s="398" customFormat="1" ht="15">
      <c r="A34" s="614" t="s">
        <v>810</v>
      </c>
      <c r="B34" s="617"/>
      <c r="C34" s="617"/>
      <c r="D34" s="617"/>
      <c r="E34" s="617"/>
      <c r="F34" s="617"/>
      <c r="G34" s="419">
        <f>SUM(G35:G66)</f>
        <v>0</v>
      </c>
    </row>
    <row r="35" spans="1:7" ht="22.5">
      <c r="A35" s="418" t="s">
        <v>98</v>
      </c>
      <c r="B35" s="426" t="s">
        <v>602</v>
      </c>
      <c r="C35" s="424" t="s">
        <v>603</v>
      </c>
      <c r="D35" s="410" t="s">
        <v>271</v>
      </c>
      <c r="E35" s="415">
        <v>29</v>
      </c>
      <c r="F35" s="413">
        <v>0</v>
      </c>
      <c r="G35" s="413">
        <f t="shared" si="1"/>
        <v>0</v>
      </c>
    </row>
    <row r="36" spans="1:7" ht="33.75">
      <c r="A36" s="418" t="s">
        <v>100</v>
      </c>
      <c r="B36" s="427" t="s">
        <v>144</v>
      </c>
      <c r="C36" s="414" t="s">
        <v>604</v>
      </c>
      <c r="D36" s="399" t="s">
        <v>605</v>
      </c>
      <c r="E36" s="416">
        <v>29</v>
      </c>
      <c r="F36" s="413">
        <v>0</v>
      </c>
      <c r="G36" s="413">
        <f t="shared" si="1"/>
        <v>0</v>
      </c>
    </row>
    <row r="37" spans="1:7" ht="22.5">
      <c r="A37" s="418" t="s">
        <v>776</v>
      </c>
      <c r="B37" s="427" t="s">
        <v>606</v>
      </c>
      <c r="C37" s="414" t="s">
        <v>607</v>
      </c>
      <c r="D37" s="399" t="s">
        <v>271</v>
      </c>
      <c r="E37" s="416">
        <v>16</v>
      </c>
      <c r="F37" s="413">
        <v>0</v>
      </c>
      <c r="G37" s="413">
        <f t="shared" si="1"/>
        <v>0</v>
      </c>
    </row>
    <row r="38" spans="1:7" ht="22.5">
      <c r="A38" s="418" t="s">
        <v>777</v>
      </c>
      <c r="B38" s="427" t="s">
        <v>99</v>
      </c>
      <c r="C38" s="414" t="s">
        <v>608</v>
      </c>
      <c r="D38" s="399" t="s">
        <v>605</v>
      </c>
      <c r="E38" s="416">
        <v>16</v>
      </c>
      <c r="F38" s="413">
        <v>0</v>
      </c>
      <c r="G38" s="413">
        <f t="shared" si="1"/>
        <v>0</v>
      </c>
    </row>
    <row r="39" spans="1:7" ht="33.75">
      <c r="A39" s="418" t="s">
        <v>778</v>
      </c>
      <c r="B39" s="427" t="s">
        <v>101</v>
      </c>
      <c r="C39" s="414" t="s">
        <v>609</v>
      </c>
      <c r="D39" s="399" t="s">
        <v>271</v>
      </c>
      <c r="E39" s="416">
        <v>60</v>
      </c>
      <c r="F39" s="413">
        <v>0</v>
      </c>
      <c r="G39" s="413">
        <f t="shared" si="1"/>
        <v>0</v>
      </c>
    </row>
    <row r="40" spans="1:7" ht="22.5">
      <c r="A40" s="418" t="s">
        <v>779</v>
      </c>
      <c r="B40" s="427" t="s">
        <v>606</v>
      </c>
      <c r="C40" s="414" t="s">
        <v>610</v>
      </c>
      <c r="D40" s="399" t="s">
        <v>271</v>
      </c>
      <c r="E40" s="416">
        <v>2</v>
      </c>
      <c r="F40" s="413">
        <v>0</v>
      </c>
      <c r="G40" s="413">
        <f t="shared" si="1"/>
        <v>0</v>
      </c>
    </row>
    <row r="41" spans="1:7" ht="22.5">
      <c r="A41" s="418" t="s">
        <v>780</v>
      </c>
      <c r="B41" s="427" t="s">
        <v>606</v>
      </c>
      <c r="C41" s="414" t="s">
        <v>611</v>
      </c>
      <c r="D41" s="399" t="s">
        <v>271</v>
      </c>
      <c r="E41" s="416">
        <v>2</v>
      </c>
      <c r="F41" s="413">
        <v>0</v>
      </c>
      <c r="G41" s="413">
        <f t="shared" si="1"/>
        <v>0</v>
      </c>
    </row>
    <row r="42" spans="1:7" ht="22.5">
      <c r="A42" s="430" t="s">
        <v>781</v>
      </c>
      <c r="B42" s="427" t="s">
        <v>147</v>
      </c>
      <c r="C42" s="414" t="s">
        <v>612</v>
      </c>
      <c r="D42" s="399" t="s">
        <v>19</v>
      </c>
      <c r="E42" s="416">
        <v>471.5</v>
      </c>
      <c r="F42" s="413">
        <v>0</v>
      </c>
      <c r="G42" s="417">
        <f t="shared" si="1"/>
        <v>0</v>
      </c>
    </row>
    <row r="43" spans="1:7" ht="21.75" customHeight="1">
      <c r="A43" s="418" t="s">
        <v>782</v>
      </c>
      <c r="B43" s="418" t="s">
        <v>613</v>
      </c>
      <c r="C43" s="422" t="s">
        <v>614</v>
      </c>
      <c r="D43" s="418" t="s">
        <v>19</v>
      </c>
      <c r="E43" s="412">
        <v>337</v>
      </c>
      <c r="F43" s="413">
        <v>0</v>
      </c>
      <c r="G43" s="413">
        <f t="shared" si="1"/>
        <v>0</v>
      </c>
    </row>
    <row r="44" spans="1:7" ht="22.5" customHeight="1">
      <c r="A44" s="418" t="s">
        <v>783</v>
      </c>
      <c r="B44" s="418" t="s">
        <v>615</v>
      </c>
      <c r="C44" s="422" t="s">
        <v>616</v>
      </c>
      <c r="D44" s="418" t="s">
        <v>19</v>
      </c>
      <c r="E44" s="412">
        <v>838</v>
      </c>
      <c r="F44" s="413">
        <v>0</v>
      </c>
      <c r="G44" s="413">
        <f t="shared" si="1"/>
        <v>0</v>
      </c>
    </row>
    <row r="45" spans="1:7" ht="24.75" customHeight="1">
      <c r="A45" s="431" t="s">
        <v>784</v>
      </c>
      <c r="B45" s="426" t="s">
        <v>145</v>
      </c>
      <c r="C45" s="424" t="s">
        <v>617</v>
      </c>
      <c r="D45" s="410" t="s">
        <v>19</v>
      </c>
      <c r="E45" s="415">
        <v>209</v>
      </c>
      <c r="F45" s="413">
        <v>0</v>
      </c>
      <c r="G45" s="432">
        <f t="shared" si="1"/>
        <v>0</v>
      </c>
    </row>
    <row r="46" spans="1:7" ht="22.5">
      <c r="A46" s="418" t="s">
        <v>785</v>
      </c>
      <c r="B46" s="427" t="s">
        <v>618</v>
      </c>
      <c r="C46" s="414" t="s">
        <v>619</v>
      </c>
      <c r="D46" s="399" t="s">
        <v>19</v>
      </c>
      <c r="E46" s="416">
        <v>7</v>
      </c>
      <c r="F46" s="413">
        <v>0</v>
      </c>
      <c r="G46" s="413">
        <f t="shared" si="1"/>
        <v>0</v>
      </c>
    </row>
    <row r="47" spans="1:7" ht="27" customHeight="1">
      <c r="A47" s="418" t="s">
        <v>786</v>
      </c>
      <c r="B47" s="427" t="s">
        <v>620</v>
      </c>
      <c r="C47" s="414" t="s">
        <v>621</v>
      </c>
      <c r="D47" s="399" t="s">
        <v>19</v>
      </c>
      <c r="E47" s="416">
        <v>209</v>
      </c>
      <c r="F47" s="413">
        <v>0</v>
      </c>
      <c r="G47" s="413">
        <f t="shared" si="1"/>
        <v>0</v>
      </c>
    </row>
    <row r="48" spans="1:7" ht="22.5">
      <c r="A48" s="418" t="s">
        <v>787</v>
      </c>
      <c r="B48" s="427" t="s">
        <v>146</v>
      </c>
      <c r="C48" s="414" t="s">
        <v>622</v>
      </c>
      <c r="D48" s="399" t="s">
        <v>19</v>
      </c>
      <c r="E48" s="416">
        <v>104</v>
      </c>
      <c r="F48" s="413">
        <v>0</v>
      </c>
      <c r="G48" s="413">
        <f t="shared" si="1"/>
        <v>0</v>
      </c>
    </row>
    <row r="49" spans="1:7" ht="22.5">
      <c r="A49" s="418" t="s">
        <v>788</v>
      </c>
      <c r="B49" s="427" t="s">
        <v>102</v>
      </c>
      <c r="C49" s="414" t="s">
        <v>623</v>
      </c>
      <c r="D49" s="399" t="s">
        <v>19</v>
      </c>
      <c r="E49" s="416">
        <v>52</v>
      </c>
      <c r="F49" s="413">
        <v>0</v>
      </c>
      <c r="G49" s="413">
        <f t="shared" si="1"/>
        <v>0</v>
      </c>
    </row>
    <row r="50" spans="1:7" ht="22.5">
      <c r="A50" s="418" t="s">
        <v>789</v>
      </c>
      <c r="B50" s="427" t="s">
        <v>147</v>
      </c>
      <c r="C50" s="414" t="s">
        <v>624</v>
      </c>
      <c r="D50" s="399" t="s">
        <v>19</v>
      </c>
      <c r="E50" s="416">
        <v>80.5</v>
      </c>
      <c r="F50" s="413">
        <v>0</v>
      </c>
      <c r="G50" s="413">
        <f t="shared" si="1"/>
        <v>0</v>
      </c>
    </row>
    <row r="51" spans="1:7" ht="22.5">
      <c r="A51" s="418" t="s">
        <v>790</v>
      </c>
      <c r="B51" s="427" t="s">
        <v>625</v>
      </c>
      <c r="C51" s="414" t="s">
        <v>626</v>
      </c>
      <c r="D51" s="399" t="s">
        <v>271</v>
      </c>
      <c r="E51" s="416">
        <v>15</v>
      </c>
      <c r="F51" s="413">
        <v>0</v>
      </c>
      <c r="G51" s="413">
        <f t="shared" si="1"/>
        <v>0</v>
      </c>
    </row>
    <row r="52" spans="1:7" ht="33.75">
      <c r="A52" s="418" t="s">
        <v>791</v>
      </c>
      <c r="B52" s="427" t="s">
        <v>627</v>
      </c>
      <c r="C52" s="414" t="s">
        <v>628</v>
      </c>
      <c r="D52" s="399" t="s">
        <v>271</v>
      </c>
      <c r="E52" s="416">
        <v>2</v>
      </c>
      <c r="F52" s="413">
        <v>0</v>
      </c>
      <c r="G52" s="413">
        <f t="shared" si="1"/>
        <v>0</v>
      </c>
    </row>
    <row r="53" spans="1:7" ht="22.5">
      <c r="A53" s="418" t="s">
        <v>792</v>
      </c>
      <c r="B53" s="427" t="s">
        <v>226</v>
      </c>
      <c r="C53" s="414" t="s">
        <v>629</v>
      </c>
      <c r="D53" s="399" t="s">
        <v>19</v>
      </c>
      <c r="E53" s="416">
        <v>207</v>
      </c>
      <c r="F53" s="413">
        <v>0</v>
      </c>
      <c r="G53" s="413">
        <f t="shared" si="1"/>
        <v>0</v>
      </c>
    </row>
    <row r="54" spans="1:9" ht="22.5">
      <c r="A54" s="418" t="s">
        <v>793</v>
      </c>
      <c r="B54" s="427" t="s">
        <v>630</v>
      </c>
      <c r="C54" s="414" t="s">
        <v>104</v>
      </c>
      <c r="D54" s="399" t="s">
        <v>19</v>
      </c>
      <c r="E54" s="416">
        <v>471.5</v>
      </c>
      <c r="F54" s="413">
        <v>0</v>
      </c>
      <c r="G54" s="413">
        <f t="shared" si="1"/>
        <v>0</v>
      </c>
      <c r="I54" s="411"/>
    </row>
    <row r="55" spans="1:7" ht="22.5">
      <c r="A55" s="418" t="s">
        <v>794</v>
      </c>
      <c r="B55" s="427" t="s">
        <v>105</v>
      </c>
      <c r="C55" s="414" t="s">
        <v>631</v>
      </c>
      <c r="D55" s="399" t="s">
        <v>19</v>
      </c>
      <c r="E55" s="416">
        <v>52</v>
      </c>
      <c r="F55" s="413">
        <v>0</v>
      </c>
      <c r="G55" s="413">
        <f t="shared" si="1"/>
        <v>0</v>
      </c>
    </row>
    <row r="56" spans="1:7" ht="22.5">
      <c r="A56" s="418" t="s">
        <v>795</v>
      </c>
      <c r="B56" s="427" t="s">
        <v>150</v>
      </c>
      <c r="C56" s="414" t="s">
        <v>151</v>
      </c>
      <c r="D56" s="399" t="s">
        <v>19</v>
      </c>
      <c r="E56" s="416">
        <v>104</v>
      </c>
      <c r="F56" s="413">
        <v>0</v>
      </c>
      <c r="G56" s="413">
        <f t="shared" si="1"/>
        <v>0</v>
      </c>
    </row>
    <row r="57" spans="1:7" ht="22.5">
      <c r="A57" s="418" t="s">
        <v>796</v>
      </c>
      <c r="B57" s="427" t="s">
        <v>632</v>
      </c>
      <c r="C57" s="414" t="s">
        <v>633</v>
      </c>
      <c r="D57" s="399" t="s">
        <v>19</v>
      </c>
      <c r="E57" s="416">
        <v>216</v>
      </c>
      <c r="F57" s="413">
        <v>0</v>
      </c>
      <c r="G57" s="413">
        <f t="shared" si="1"/>
        <v>0</v>
      </c>
    </row>
    <row r="58" spans="1:7" ht="22.5">
      <c r="A58" s="418" t="s">
        <v>797</v>
      </c>
      <c r="B58" s="427" t="s">
        <v>152</v>
      </c>
      <c r="C58" s="414" t="s">
        <v>153</v>
      </c>
      <c r="D58" s="399" t="s">
        <v>19</v>
      </c>
      <c r="E58" s="416">
        <v>209</v>
      </c>
      <c r="F58" s="413">
        <v>0</v>
      </c>
      <c r="G58" s="413">
        <f t="shared" si="1"/>
        <v>0</v>
      </c>
    </row>
    <row r="59" spans="1:7" ht="22.5">
      <c r="A59" s="418" t="s">
        <v>798</v>
      </c>
      <c r="B59" s="427" t="s">
        <v>634</v>
      </c>
      <c r="C59" s="414" t="s">
        <v>635</v>
      </c>
      <c r="D59" s="399" t="s">
        <v>19</v>
      </c>
      <c r="E59" s="416">
        <v>838</v>
      </c>
      <c r="F59" s="413">
        <v>0</v>
      </c>
      <c r="G59" s="413">
        <f t="shared" si="1"/>
        <v>0</v>
      </c>
    </row>
    <row r="60" spans="1:7" ht="22.5">
      <c r="A60" s="418" t="s">
        <v>799</v>
      </c>
      <c r="B60" s="427" t="s">
        <v>636</v>
      </c>
      <c r="C60" s="414" t="s">
        <v>637</v>
      </c>
      <c r="D60" s="399" t="s">
        <v>19</v>
      </c>
      <c r="E60" s="416">
        <v>337</v>
      </c>
      <c r="F60" s="413">
        <v>0</v>
      </c>
      <c r="G60" s="413">
        <f t="shared" si="1"/>
        <v>0</v>
      </c>
    </row>
    <row r="61" spans="1:7" ht="22.5">
      <c r="A61" s="418" t="s">
        <v>800</v>
      </c>
      <c r="B61" s="427" t="s">
        <v>103</v>
      </c>
      <c r="C61" s="414" t="s">
        <v>768</v>
      </c>
      <c r="D61" s="399" t="s">
        <v>19</v>
      </c>
      <c r="E61" s="416">
        <v>52</v>
      </c>
      <c r="F61" s="413">
        <v>0</v>
      </c>
      <c r="G61" s="413">
        <f t="shared" si="1"/>
        <v>0</v>
      </c>
    </row>
    <row r="62" spans="1:7" ht="22.5">
      <c r="A62" s="418" t="s">
        <v>801</v>
      </c>
      <c r="B62" s="427" t="s">
        <v>148</v>
      </c>
      <c r="C62" s="414" t="s">
        <v>769</v>
      </c>
      <c r="D62" s="399" t="s">
        <v>19</v>
      </c>
      <c r="E62" s="416">
        <v>104</v>
      </c>
      <c r="F62" s="413">
        <v>0</v>
      </c>
      <c r="G62" s="413">
        <f t="shared" si="1"/>
        <v>0</v>
      </c>
    </row>
    <row r="63" spans="1:7" ht="22.5">
      <c r="A63" s="418" t="s">
        <v>802</v>
      </c>
      <c r="B63" s="427" t="s">
        <v>638</v>
      </c>
      <c r="C63" s="414" t="s">
        <v>770</v>
      </c>
      <c r="D63" s="399" t="s">
        <v>19</v>
      </c>
      <c r="E63" s="416">
        <v>209</v>
      </c>
      <c r="F63" s="413">
        <v>0</v>
      </c>
      <c r="G63" s="413">
        <f t="shared" si="1"/>
        <v>0</v>
      </c>
    </row>
    <row r="64" spans="1:7" ht="22.5">
      <c r="A64" s="418" t="s">
        <v>803</v>
      </c>
      <c r="B64" s="427" t="s">
        <v>149</v>
      </c>
      <c r="C64" s="414" t="s">
        <v>771</v>
      </c>
      <c r="D64" s="399" t="s">
        <v>19</v>
      </c>
      <c r="E64" s="416">
        <v>209</v>
      </c>
      <c r="F64" s="413">
        <v>0</v>
      </c>
      <c r="G64" s="413">
        <f t="shared" si="1"/>
        <v>0</v>
      </c>
    </row>
    <row r="65" spans="1:7" ht="22.5">
      <c r="A65" s="418" t="s">
        <v>804</v>
      </c>
      <c r="B65" s="427" t="s">
        <v>639</v>
      </c>
      <c r="C65" s="414" t="s">
        <v>772</v>
      </c>
      <c r="D65" s="399" t="s">
        <v>19</v>
      </c>
      <c r="E65" s="416">
        <v>838</v>
      </c>
      <c r="F65" s="413">
        <v>0</v>
      </c>
      <c r="G65" s="413">
        <f t="shared" si="1"/>
        <v>0</v>
      </c>
    </row>
    <row r="66" spans="1:7" ht="22.5">
      <c r="A66" s="418" t="s">
        <v>805</v>
      </c>
      <c r="B66" s="427" t="s">
        <v>640</v>
      </c>
      <c r="C66" s="414" t="s">
        <v>773</v>
      </c>
      <c r="D66" s="399" t="s">
        <v>19</v>
      </c>
      <c r="E66" s="416">
        <v>337</v>
      </c>
      <c r="F66" s="413">
        <v>0</v>
      </c>
      <c r="G66" s="417">
        <f t="shared" si="1"/>
        <v>0</v>
      </c>
    </row>
    <row r="67" spans="1:7" ht="29.25" customHeight="1">
      <c r="A67" s="418" t="s">
        <v>806</v>
      </c>
      <c r="B67" s="428" t="s">
        <v>87</v>
      </c>
      <c r="C67" s="422" t="s">
        <v>774</v>
      </c>
      <c r="D67" s="418" t="s">
        <v>19</v>
      </c>
      <c r="E67" s="412">
        <v>2227.5</v>
      </c>
      <c r="F67" s="413">
        <v>0</v>
      </c>
      <c r="G67" s="413">
        <f t="shared" si="1"/>
        <v>0</v>
      </c>
    </row>
    <row r="69" spans="3:7" ht="12.75">
      <c r="C69" s="611" t="s">
        <v>807</v>
      </c>
      <c r="D69" s="612"/>
      <c r="E69" s="612"/>
      <c r="F69" s="612"/>
      <c r="G69" s="429">
        <f>G34+G9</f>
        <v>0</v>
      </c>
    </row>
    <row r="70" spans="3:7" ht="12.75">
      <c r="C70" s="611" t="s">
        <v>67</v>
      </c>
      <c r="D70" s="612"/>
      <c r="E70" s="612"/>
      <c r="F70" s="612"/>
      <c r="G70" s="429">
        <f>ROUND(0.23*G69,2)</f>
        <v>0</v>
      </c>
    </row>
    <row r="71" spans="3:7" ht="15" customHeight="1">
      <c r="C71" s="611" t="s">
        <v>808</v>
      </c>
      <c r="D71" s="612"/>
      <c r="E71" s="612"/>
      <c r="F71" s="612"/>
      <c r="G71" s="429">
        <f>G69+G70</f>
        <v>0</v>
      </c>
    </row>
    <row r="80" spans="3:7" ht="12.75">
      <c r="C80" s="502" t="s">
        <v>1084</v>
      </c>
      <c r="D80" s="609" t="s">
        <v>1085</v>
      </c>
      <c r="E80" s="610"/>
      <c r="F80" s="610"/>
      <c r="G80" s="610"/>
    </row>
    <row r="81" spans="3:7" ht="12.75">
      <c r="C81" s="502" t="s">
        <v>68</v>
      </c>
      <c r="D81" s="609" t="s">
        <v>69</v>
      </c>
      <c r="E81" s="610"/>
      <c r="F81" s="610"/>
      <c r="G81" s="610"/>
    </row>
  </sheetData>
  <mergeCells count="11">
    <mergeCell ref="A2:E2"/>
    <mergeCell ref="A9:F9"/>
    <mergeCell ref="A3:G3"/>
    <mergeCell ref="A4:G4"/>
    <mergeCell ref="A34:F34"/>
    <mergeCell ref="A5:G5"/>
    <mergeCell ref="D80:G80"/>
    <mergeCell ref="D81:G81"/>
    <mergeCell ref="C69:F69"/>
    <mergeCell ref="C70:F70"/>
    <mergeCell ref="C71:F71"/>
  </mergeCells>
  <printOptions horizontalCentered="1"/>
  <pageMargins left="0.7874015748031497" right="0.7874015748031497" top="0.3937007874015748" bottom="0.3937007874015748" header="0.1968503937007874" footer="0.1968503937007874"/>
  <pageSetup horizontalDpi="600" verticalDpi="600" orientation="portrait" paperSize="9" scale="83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68"/>
  <sheetViews>
    <sheetView workbookViewId="0" topLeftCell="A1">
      <selection activeCell="A3" sqref="A3:G3"/>
    </sheetView>
  </sheetViews>
  <sheetFormatPr defaultColWidth="9.00390625" defaultRowHeight="12.75"/>
  <cols>
    <col min="1" max="1" width="5.00390625" style="401" customWidth="1"/>
    <col min="2" max="2" width="10.00390625" style="401" customWidth="1"/>
    <col min="3" max="3" width="51.00390625" style="401" customWidth="1"/>
    <col min="4" max="4" width="5.75390625" style="401" customWidth="1"/>
    <col min="5" max="5" width="11.375" style="401" customWidth="1"/>
    <col min="6" max="6" width="9.125" style="397" customWidth="1"/>
    <col min="7" max="7" width="10.00390625" style="397" bestFit="1" customWidth="1"/>
    <col min="8" max="12" width="9.125" style="397" customWidth="1"/>
    <col min="13" max="13" width="11.75390625" style="397" bestFit="1" customWidth="1"/>
    <col min="14" max="256" width="9.125" style="397" customWidth="1"/>
    <col min="257" max="257" width="5.00390625" style="397" customWidth="1"/>
    <col min="258" max="258" width="10.00390625" style="397" customWidth="1"/>
    <col min="259" max="259" width="54.25390625" style="397" customWidth="1"/>
    <col min="260" max="260" width="5.75390625" style="397" customWidth="1"/>
    <col min="261" max="261" width="11.375" style="397" customWidth="1"/>
    <col min="262" max="512" width="9.125" style="397" customWidth="1"/>
    <col min="513" max="513" width="5.00390625" style="397" customWidth="1"/>
    <col min="514" max="514" width="10.00390625" style="397" customWidth="1"/>
    <col min="515" max="515" width="54.25390625" style="397" customWidth="1"/>
    <col min="516" max="516" width="5.75390625" style="397" customWidth="1"/>
    <col min="517" max="517" width="11.375" style="397" customWidth="1"/>
    <col min="518" max="768" width="9.125" style="397" customWidth="1"/>
    <col min="769" max="769" width="5.00390625" style="397" customWidth="1"/>
    <col min="770" max="770" width="10.00390625" style="397" customWidth="1"/>
    <col min="771" max="771" width="54.25390625" style="397" customWidth="1"/>
    <col min="772" max="772" width="5.75390625" style="397" customWidth="1"/>
    <col min="773" max="773" width="11.375" style="397" customWidth="1"/>
    <col min="774" max="1024" width="9.125" style="397" customWidth="1"/>
    <col min="1025" max="1025" width="5.00390625" style="397" customWidth="1"/>
    <col min="1026" max="1026" width="10.00390625" style="397" customWidth="1"/>
    <col min="1027" max="1027" width="54.25390625" style="397" customWidth="1"/>
    <col min="1028" max="1028" width="5.75390625" style="397" customWidth="1"/>
    <col min="1029" max="1029" width="11.375" style="397" customWidth="1"/>
    <col min="1030" max="1280" width="9.125" style="397" customWidth="1"/>
    <col min="1281" max="1281" width="5.00390625" style="397" customWidth="1"/>
    <col min="1282" max="1282" width="10.00390625" style="397" customWidth="1"/>
    <col min="1283" max="1283" width="54.25390625" style="397" customWidth="1"/>
    <col min="1284" max="1284" width="5.75390625" style="397" customWidth="1"/>
    <col min="1285" max="1285" width="11.375" style="397" customWidth="1"/>
    <col min="1286" max="1536" width="9.125" style="397" customWidth="1"/>
    <col min="1537" max="1537" width="5.00390625" style="397" customWidth="1"/>
    <col min="1538" max="1538" width="10.00390625" style="397" customWidth="1"/>
    <col min="1539" max="1539" width="54.25390625" style="397" customWidth="1"/>
    <col min="1540" max="1540" width="5.75390625" style="397" customWidth="1"/>
    <col min="1541" max="1541" width="11.375" style="397" customWidth="1"/>
    <col min="1542" max="1792" width="9.125" style="397" customWidth="1"/>
    <col min="1793" max="1793" width="5.00390625" style="397" customWidth="1"/>
    <col min="1794" max="1794" width="10.00390625" style="397" customWidth="1"/>
    <col min="1795" max="1795" width="54.25390625" style="397" customWidth="1"/>
    <col min="1796" max="1796" width="5.75390625" style="397" customWidth="1"/>
    <col min="1797" max="1797" width="11.375" style="397" customWidth="1"/>
    <col min="1798" max="2048" width="9.125" style="397" customWidth="1"/>
    <col min="2049" max="2049" width="5.00390625" style="397" customWidth="1"/>
    <col min="2050" max="2050" width="10.00390625" style="397" customWidth="1"/>
    <col min="2051" max="2051" width="54.25390625" style="397" customWidth="1"/>
    <col min="2052" max="2052" width="5.75390625" style="397" customWidth="1"/>
    <col min="2053" max="2053" width="11.375" style="397" customWidth="1"/>
    <col min="2054" max="2304" width="9.125" style="397" customWidth="1"/>
    <col min="2305" max="2305" width="5.00390625" style="397" customWidth="1"/>
    <col min="2306" max="2306" width="10.00390625" style="397" customWidth="1"/>
    <col min="2307" max="2307" width="54.25390625" style="397" customWidth="1"/>
    <col min="2308" max="2308" width="5.75390625" style="397" customWidth="1"/>
    <col min="2309" max="2309" width="11.375" style="397" customWidth="1"/>
    <col min="2310" max="2560" width="9.125" style="397" customWidth="1"/>
    <col min="2561" max="2561" width="5.00390625" style="397" customWidth="1"/>
    <col min="2562" max="2562" width="10.00390625" style="397" customWidth="1"/>
    <col min="2563" max="2563" width="54.25390625" style="397" customWidth="1"/>
    <col min="2564" max="2564" width="5.75390625" style="397" customWidth="1"/>
    <col min="2565" max="2565" width="11.375" style="397" customWidth="1"/>
    <col min="2566" max="2816" width="9.125" style="397" customWidth="1"/>
    <col min="2817" max="2817" width="5.00390625" style="397" customWidth="1"/>
    <col min="2818" max="2818" width="10.00390625" style="397" customWidth="1"/>
    <col min="2819" max="2819" width="54.25390625" style="397" customWidth="1"/>
    <col min="2820" max="2820" width="5.75390625" style="397" customWidth="1"/>
    <col min="2821" max="2821" width="11.375" style="397" customWidth="1"/>
    <col min="2822" max="3072" width="9.125" style="397" customWidth="1"/>
    <col min="3073" max="3073" width="5.00390625" style="397" customWidth="1"/>
    <col min="3074" max="3074" width="10.00390625" style="397" customWidth="1"/>
    <col min="3075" max="3075" width="54.25390625" style="397" customWidth="1"/>
    <col min="3076" max="3076" width="5.75390625" style="397" customWidth="1"/>
    <col min="3077" max="3077" width="11.375" style="397" customWidth="1"/>
    <col min="3078" max="3328" width="9.125" style="397" customWidth="1"/>
    <col min="3329" max="3329" width="5.00390625" style="397" customWidth="1"/>
    <col min="3330" max="3330" width="10.00390625" style="397" customWidth="1"/>
    <col min="3331" max="3331" width="54.25390625" style="397" customWidth="1"/>
    <col min="3332" max="3332" width="5.75390625" style="397" customWidth="1"/>
    <col min="3333" max="3333" width="11.375" style="397" customWidth="1"/>
    <col min="3334" max="3584" width="9.125" style="397" customWidth="1"/>
    <col min="3585" max="3585" width="5.00390625" style="397" customWidth="1"/>
    <col min="3586" max="3586" width="10.00390625" style="397" customWidth="1"/>
    <col min="3587" max="3587" width="54.25390625" style="397" customWidth="1"/>
    <col min="3588" max="3588" width="5.75390625" style="397" customWidth="1"/>
    <col min="3589" max="3589" width="11.375" style="397" customWidth="1"/>
    <col min="3590" max="3840" width="9.125" style="397" customWidth="1"/>
    <col min="3841" max="3841" width="5.00390625" style="397" customWidth="1"/>
    <col min="3842" max="3842" width="10.00390625" style="397" customWidth="1"/>
    <col min="3843" max="3843" width="54.25390625" style="397" customWidth="1"/>
    <col min="3844" max="3844" width="5.75390625" style="397" customWidth="1"/>
    <col min="3845" max="3845" width="11.375" style="397" customWidth="1"/>
    <col min="3846" max="4096" width="9.125" style="397" customWidth="1"/>
    <col min="4097" max="4097" width="5.00390625" style="397" customWidth="1"/>
    <col min="4098" max="4098" width="10.00390625" style="397" customWidth="1"/>
    <col min="4099" max="4099" width="54.25390625" style="397" customWidth="1"/>
    <col min="4100" max="4100" width="5.75390625" style="397" customWidth="1"/>
    <col min="4101" max="4101" width="11.375" style="397" customWidth="1"/>
    <col min="4102" max="4352" width="9.125" style="397" customWidth="1"/>
    <col min="4353" max="4353" width="5.00390625" style="397" customWidth="1"/>
    <col min="4354" max="4354" width="10.00390625" style="397" customWidth="1"/>
    <col min="4355" max="4355" width="54.25390625" style="397" customWidth="1"/>
    <col min="4356" max="4356" width="5.75390625" style="397" customWidth="1"/>
    <col min="4357" max="4357" width="11.375" style="397" customWidth="1"/>
    <col min="4358" max="4608" width="9.125" style="397" customWidth="1"/>
    <col min="4609" max="4609" width="5.00390625" style="397" customWidth="1"/>
    <col min="4610" max="4610" width="10.00390625" style="397" customWidth="1"/>
    <col min="4611" max="4611" width="54.25390625" style="397" customWidth="1"/>
    <col min="4612" max="4612" width="5.75390625" style="397" customWidth="1"/>
    <col min="4613" max="4613" width="11.375" style="397" customWidth="1"/>
    <col min="4614" max="4864" width="9.125" style="397" customWidth="1"/>
    <col min="4865" max="4865" width="5.00390625" style="397" customWidth="1"/>
    <col min="4866" max="4866" width="10.00390625" style="397" customWidth="1"/>
    <col min="4867" max="4867" width="54.25390625" style="397" customWidth="1"/>
    <col min="4868" max="4868" width="5.75390625" style="397" customWidth="1"/>
    <col min="4869" max="4869" width="11.375" style="397" customWidth="1"/>
    <col min="4870" max="5120" width="9.125" style="397" customWidth="1"/>
    <col min="5121" max="5121" width="5.00390625" style="397" customWidth="1"/>
    <col min="5122" max="5122" width="10.00390625" style="397" customWidth="1"/>
    <col min="5123" max="5123" width="54.25390625" style="397" customWidth="1"/>
    <col min="5124" max="5124" width="5.75390625" style="397" customWidth="1"/>
    <col min="5125" max="5125" width="11.375" style="397" customWidth="1"/>
    <col min="5126" max="5376" width="9.125" style="397" customWidth="1"/>
    <col min="5377" max="5377" width="5.00390625" style="397" customWidth="1"/>
    <col min="5378" max="5378" width="10.00390625" style="397" customWidth="1"/>
    <col min="5379" max="5379" width="54.25390625" style="397" customWidth="1"/>
    <col min="5380" max="5380" width="5.75390625" style="397" customWidth="1"/>
    <col min="5381" max="5381" width="11.375" style="397" customWidth="1"/>
    <col min="5382" max="5632" width="9.125" style="397" customWidth="1"/>
    <col min="5633" max="5633" width="5.00390625" style="397" customWidth="1"/>
    <col min="5634" max="5634" width="10.00390625" style="397" customWidth="1"/>
    <col min="5635" max="5635" width="54.25390625" style="397" customWidth="1"/>
    <col min="5636" max="5636" width="5.75390625" style="397" customWidth="1"/>
    <col min="5637" max="5637" width="11.375" style="397" customWidth="1"/>
    <col min="5638" max="5888" width="9.125" style="397" customWidth="1"/>
    <col min="5889" max="5889" width="5.00390625" style="397" customWidth="1"/>
    <col min="5890" max="5890" width="10.00390625" style="397" customWidth="1"/>
    <col min="5891" max="5891" width="54.25390625" style="397" customWidth="1"/>
    <col min="5892" max="5892" width="5.75390625" style="397" customWidth="1"/>
    <col min="5893" max="5893" width="11.375" style="397" customWidth="1"/>
    <col min="5894" max="6144" width="9.125" style="397" customWidth="1"/>
    <col min="6145" max="6145" width="5.00390625" style="397" customWidth="1"/>
    <col min="6146" max="6146" width="10.00390625" style="397" customWidth="1"/>
    <col min="6147" max="6147" width="54.25390625" style="397" customWidth="1"/>
    <col min="6148" max="6148" width="5.75390625" style="397" customWidth="1"/>
    <col min="6149" max="6149" width="11.375" style="397" customWidth="1"/>
    <col min="6150" max="6400" width="9.125" style="397" customWidth="1"/>
    <col min="6401" max="6401" width="5.00390625" style="397" customWidth="1"/>
    <col min="6402" max="6402" width="10.00390625" style="397" customWidth="1"/>
    <col min="6403" max="6403" width="54.25390625" style="397" customWidth="1"/>
    <col min="6404" max="6404" width="5.75390625" style="397" customWidth="1"/>
    <col min="6405" max="6405" width="11.375" style="397" customWidth="1"/>
    <col min="6406" max="6656" width="9.125" style="397" customWidth="1"/>
    <col min="6657" max="6657" width="5.00390625" style="397" customWidth="1"/>
    <col min="6658" max="6658" width="10.00390625" style="397" customWidth="1"/>
    <col min="6659" max="6659" width="54.25390625" style="397" customWidth="1"/>
    <col min="6660" max="6660" width="5.75390625" style="397" customWidth="1"/>
    <col min="6661" max="6661" width="11.375" style="397" customWidth="1"/>
    <col min="6662" max="6912" width="9.125" style="397" customWidth="1"/>
    <col min="6913" max="6913" width="5.00390625" style="397" customWidth="1"/>
    <col min="6914" max="6914" width="10.00390625" style="397" customWidth="1"/>
    <col min="6915" max="6915" width="54.25390625" style="397" customWidth="1"/>
    <col min="6916" max="6916" width="5.75390625" style="397" customWidth="1"/>
    <col min="6917" max="6917" width="11.375" style="397" customWidth="1"/>
    <col min="6918" max="7168" width="9.125" style="397" customWidth="1"/>
    <col min="7169" max="7169" width="5.00390625" style="397" customWidth="1"/>
    <col min="7170" max="7170" width="10.00390625" style="397" customWidth="1"/>
    <col min="7171" max="7171" width="54.25390625" style="397" customWidth="1"/>
    <col min="7172" max="7172" width="5.75390625" style="397" customWidth="1"/>
    <col min="7173" max="7173" width="11.375" style="397" customWidth="1"/>
    <col min="7174" max="7424" width="9.125" style="397" customWidth="1"/>
    <col min="7425" max="7425" width="5.00390625" style="397" customWidth="1"/>
    <col min="7426" max="7426" width="10.00390625" style="397" customWidth="1"/>
    <col min="7427" max="7427" width="54.25390625" style="397" customWidth="1"/>
    <col min="7428" max="7428" width="5.75390625" style="397" customWidth="1"/>
    <col min="7429" max="7429" width="11.375" style="397" customWidth="1"/>
    <col min="7430" max="7680" width="9.125" style="397" customWidth="1"/>
    <col min="7681" max="7681" width="5.00390625" style="397" customWidth="1"/>
    <col min="7682" max="7682" width="10.00390625" style="397" customWidth="1"/>
    <col min="7683" max="7683" width="54.25390625" style="397" customWidth="1"/>
    <col min="7684" max="7684" width="5.75390625" style="397" customWidth="1"/>
    <col min="7685" max="7685" width="11.375" style="397" customWidth="1"/>
    <col min="7686" max="7936" width="9.125" style="397" customWidth="1"/>
    <col min="7937" max="7937" width="5.00390625" style="397" customWidth="1"/>
    <col min="7938" max="7938" width="10.00390625" style="397" customWidth="1"/>
    <col min="7939" max="7939" width="54.25390625" style="397" customWidth="1"/>
    <col min="7940" max="7940" width="5.75390625" style="397" customWidth="1"/>
    <col min="7941" max="7941" width="11.375" style="397" customWidth="1"/>
    <col min="7942" max="8192" width="9.125" style="397" customWidth="1"/>
    <col min="8193" max="8193" width="5.00390625" style="397" customWidth="1"/>
    <col min="8194" max="8194" width="10.00390625" style="397" customWidth="1"/>
    <col min="8195" max="8195" width="54.25390625" style="397" customWidth="1"/>
    <col min="8196" max="8196" width="5.75390625" style="397" customWidth="1"/>
    <col min="8197" max="8197" width="11.375" style="397" customWidth="1"/>
    <col min="8198" max="8448" width="9.125" style="397" customWidth="1"/>
    <col min="8449" max="8449" width="5.00390625" style="397" customWidth="1"/>
    <col min="8450" max="8450" width="10.00390625" style="397" customWidth="1"/>
    <col min="8451" max="8451" width="54.25390625" style="397" customWidth="1"/>
    <col min="8452" max="8452" width="5.75390625" style="397" customWidth="1"/>
    <col min="8453" max="8453" width="11.375" style="397" customWidth="1"/>
    <col min="8454" max="8704" width="9.125" style="397" customWidth="1"/>
    <col min="8705" max="8705" width="5.00390625" style="397" customWidth="1"/>
    <col min="8706" max="8706" width="10.00390625" style="397" customWidth="1"/>
    <col min="8707" max="8707" width="54.25390625" style="397" customWidth="1"/>
    <col min="8708" max="8708" width="5.75390625" style="397" customWidth="1"/>
    <col min="8709" max="8709" width="11.375" style="397" customWidth="1"/>
    <col min="8710" max="8960" width="9.125" style="397" customWidth="1"/>
    <col min="8961" max="8961" width="5.00390625" style="397" customWidth="1"/>
    <col min="8962" max="8962" width="10.00390625" style="397" customWidth="1"/>
    <col min="8963" max="8963" width="54.25390625" style="397" customWidth="1"/>
    <col min="8964" max="8964" width="5.75390625" style="397" customWidth="1"/>
    <col min="8965" max="8965" width="11.375" style="397" customWidth="1"/>
    <col min="8966" max="9216" width="9.125" style="397" customWidth="1"/>
    <col min="9217" max="9217" width="5.00390625" style="397" customWidth="1"/>
    <col min="9218" max="9218" width="10.00390625" style="397" customWidth="1"/>
    <col min="9219" max="9219" width="54.25390625" style="397" customWidth="1"/>
    <col min="9220" max="9220" width="5.75390625" style="397" customWidth="1"/>
    <col min="9221" max="9221" width="11.375" style="397" customWidth="1"/>
    <col min="9222" max="9472" width="9.125" style="397" customWidth="1"/>
    <col min="9473" max="9473" width="5.00390625" style="397" customWidth="1"/>
    <col min="9474" max="9474" width="10.00390625" style="397" customWidth="1"/>
    <col min="9475" max="9475" width="54.25390625" style="397" customWidth="1"/>
    <col min="9476" max="9476" width="5.75390625" style="397" customWidth="1"/>
    <col min="9477" max="9477" width="11.375" style="397" customWidth="1"/>
    <col min="9478" max="9728" width="9.125" style="397" customWidth="1"/>
    <col min="9729" max="9729" width="5.00390625" style="397" customWidth="1"/>
    <col min="9730" max="9730" width="10.00390625" style="397" customWidth="1"/>
    <col min="9731" max="9731" width="54.25390625" style="397" customWidth="1"/>
    <col min="9732" max="9732" width="5.75390625" style="397" customWidth="1"/>
    <col min="9733" max="9733" width="11.375" style="397" customWidth="1"/>
    <col min="9734" max="9984" width="9.125" style="397" customWidth="1"/>
    <col min="9985" max="9985" width="5.00390625" style="397" customWidth="1"/>
    <col min="9986" max="9986" width="10.00390625" style="397" customWidth="1"/>
    <col min="9987" max="9987" width="54.25390625" style="397" customWidth="1"/>
    <col min="9988" max="9988" width="5.75390625" style="397" customWidth="1"/>
    <col min="9989" max="9989" width="11.375" style="397" customWidth="1"/>
    <col min="9990" max="10240" width="9.125" style="397" customWidth="1"/>
    <col min="10241" max="10241" width="5.00390625" style="397" customWidth="1"/>
    <col min="10242" max="10242" width="10.00390625" style="397" customWidth="1"/>
    <col min="10243" max="10243" width="54.25390625" style="397" customWidth="1"/>
    <col min="10244" max="10244" width="5.75390625" style="397" customWidth="1"/>
    <col min="10245" max="10245" width="11.375" style="397" customWidth="1"/>
    <col min="10246" max="10496" width="9.125" style="397" customWidth="1"/>
    <col min="10497" max="10497" width="5.00390625" style="397" customWidth="1"/>
    <col min="10498" max="10498" width="10.00390625" style="397" customWidth="1"/>
    <col min="10499" max="10499" width="54.25390625" style="397" customWidth="1"/>
    <col min="10500" max="10500" width="5.75390625" style="397" customWidth="1"/>
    <col min="10501" max="10501" width="11.375" style="397" customWidth="1"/>
    <col min="10502" max="10752" width="9.125" style="397" customWidth="1"/>
    <col min="10753" max="10753" width="5.00390625" style="397" customWidth="1"/>
    <col min="10754" max="10754" width="10.00390625" style="397" customWidth="1"/>
    <col min="10755" max="10755" width="54.25390625" style="397" customWidth="1"/>
    <col min="10756" max="10756" width="5.75390625" style="397" customWidth="1"/>
    <col min="10757" max="10757" width="11.375" style="397" customWidth="1"/>
    <col min="10758" max="11008" width="9.125" style="397" customWidth="1"/>
    <col min="11009" max="11009" width="5.00390625" style="397" customWidth="1"/>
    <col min="11010" max="11010" width="10.00390625" style="397" customWidth="1"/>
    <col min="11011" max="11011" width="54.25390625" style="397" customWidth="1"/>
    <col min="11012" max="11012" width="5.75390625" style="397" customWidth="1"/>
    <col min="11013" max="11013" width="11.375" style="397" customWidth="1"/>
    <col min="11014" max="11264" width="9.125" style="397" customWidth="1"/>
    <col min="11265" max="11265" width="5.00390625" style="397" customWidth="1"/>
    <col min="11266" max="11266" width="10.00390625" style="397" customWidth="1"/>
    <col min="11267" max="11267" width="54.25390625" style="397" customWidth="1"/>
    <col min="11268" max="11268" width="5.75390625" style="397" customWidth="1"/>
    <col min="11269" max="11269" width="11.375" style="397" customWidth="1"/>
    <col min="11270" max="11520" width="9.125" style="397" customWidth="1"/>
    <col min="11521" max="11521" width="5.00390625" style="397" customWidth="1"/>
    <col min="11522" max="11522" width="10.00390625" style="397" customWidth="1"/>
    <col min="11523" max="11523" width="54.25390625" style="397" customWidth="1"/>
    <col min="11524" max="11524" width="5.75390625" style="397" customWidth="1"/>
    <col min="11525" max="11525" width="11.375" style="397" customWidth="1"/>
    <col min="11526" max="11776" width="9.125" style="397" customWidth="1"/>
    <col min="11777" max="11777" width="5.00390625" style="397" customWidth="1"/>
    <col min="11778" max="11778" width="10.00390625" style="397" customWidth="1"/>
    <col min="11779" max="11779" width="54.25390625" style="397" customWidth="1"/>
    <col min="11780" max="11780" width="5.75390625" style="397" customWidth="1"/>
    <col min="11781" max="11781" width="11.375" style="397" customWidth="1"/>
    <col min="11782" max="12032" width="9.125" style="397" customWidth="1"/>
    <col min="12033" max="12033" width="5.00390625" style="397" customWidth="1"/>
    <col min="12034" max="12034" width="10.00390625" style="397" customWidth="1"/>
    <col min="12035" max="12035" width="54.25390625" style="397" customWidth="1"/>
    <col min="12036" max="12036" width="5.75390625" style="397" customWidth="1"/>
    <col min="12037" max="12037" width="11.375" style="397" customWidth="1"/>
    <col min="12038" max="12288" width="9.125" style="397" customWidth="1"/>
    <col min="12289" max="12289" width="5.00390625" style="397" customWidth="1"/>
    <col min="12290" max="12290" width="10.00390625" style="397" customWidth="1"/>
    <col min="12291" max="12291" width="54.25390625" style="397" customWidth="1"/>
    <col min="12292" max="12292" width="5.75390625" style="397" customWidth="1"/>
    <col min="12293" max="12293" width="11.375" style="397" customWidth="1"/>
    <col min="12294" max="12544" width="9.125" style="397" customWidth="1"/>
    <col min="12545" max="12545" width="5.00390625" style="397" customWidth="1"/>
    <col min="12546" max="12546" width="10.00390625" style="397" customWidth="1"/>
    <col min="12547" max="12547" width="54.25390625" style="397" customWidth="1"/>
    <col min="12548" max="12548" width="5.75390625" style="397" customWidth="1"/>
    <col min="12549" max="12549" width="11.375" style="397" customWidth="1"/>
    <col min="12550" max="12800" width="9.125" style="397" customWidth="1"/>
    <col min="12801" max="12801" width="5.00390625" style="397" customWidth="1"/>
    <col min="12802" max="12802" width="10.00390625" style="397" customWidth="1"/>
    <col min="12803" max="12803" width="54.25390625" style="397" customWidth="1"/>
    <col min="12804" max="12804" width="5.75390625" style="397" customWidth="1"/>
    <col min="12805" max="12805" width="11.375" style="397" customWidth="1"/>
    <col min="12806" max="13056" width="9.125" style="397" customWidth="1"/>
    <col min="13057" max="13057" width="5.00390625" style="397" customWidth="1"/>
    <col min="13058" max="13058" width="10.00390625" style="397" customWidth="1"/>
    <col min="13059" max="13059" width="54.25390625" style="397" customWidth="1"/>
    <col min="13060" max="13060" width="5.75390625" style="397" customWidth="1"/>
    <col min="13061" max="13061" width="11.375" style="397" customWidth="1"/>
    <col min="13062" max="13312" width="9.125" style="397" customWidth="1"/>
    <col min="13313" max="13313" width="5.00390625" style="397" customWidth="1"/>
    <col min="13314" max="13314" width="10.00390625" style="397" customWidth="1"/>
    <col min="13315" max="13315" width="54.25390625" style="397" customWidth="1"/>
    <col min="13316" max="13316" width="5.75390625" style="397" customWidth="1"/>
    <col min="13317" max="13317" width="11.375" style="397" customWidth="1"/>
    <col min="13318" max="13568" width="9.125" style="397" customWidth="1"/>
    <col min="13569" max="13569" width="5.00390625" style="397" customWidth="1"/>
    <col min="13570" max="13570" width="10.00390625" style="397" customWidth="1"/>
    <col min="13571" max="13571" width="54.25390625" style="397" customWidth="1"/>
    <col min="13572" max="13572" width="5.75390625" style="397" customWidth="1"/>
    <col min="13573" max="13573" width="11.375" style="397" customWidth="1"/>
    <col min="13574" max="13824" width="9.125" style="397" customWidth="1"/>
    <col min="13825" max="13825" width="5.00390625" style="397" customWidth="1"/>
    <col min="13826" max="13826" width="10.00390625" style="397" customWidth="1"/>
    <col min="13827" max="13827" width="54.25390625" style="397" customWidth="1"/>
    <col min="13828" max="13828" width="5.75390625" style="397" customWidth="1"/>
    <col min="13829" max="13829" width="11.375" style="397" customWidth="1"/>
    <col min="13830" max="14080" width="9.125" style="397" customWidth="1"/>
    <col min="14081" max="14081" width="5.00390625" style="397" customWidth="1"/>
    <col min="14082" max="14082" width="10.00390625" style="397" customWidth="1"/>
    <col min="14083" max="14083" width="54.25390625" style="397" customWidth="1"/>
    <col min="14084" max="14084" width="5.75390625" style="397" customWidth="1"/>
    <col min="14085" max="14085" width="11.375" style="397" customWidth="1"/>
    <col min="14086" max="14336" width="9.125" style="397" customWidth="1"/>
    <col min="14337" max="14337" width="5.00390625" style="397" customWidth="1"/>
    <col min="14338" max="14338" width="10.00390625" style="397" customWidth="1"/>
    <col min="14339" max="14339" width="54.25390625" style="397" customWidth="1"/>
    <col min="14340" max="14340" width="5.75390625" style="397" customWidth="1"/>
    <col min="14341" max="14341" width="11.375" style="397" customWidth="1"/>
    <col min="14342" max="14592" width="9.125" style="397" customWidth="1"/>
    <col min="14593" max="14593" width="5.00390625" style="397" customWidth="1"/>
    <col min="14594" max="14594" width="10.00390625" style="397" customWidth="1"/>
    <col min="14595" max="14595" width="54.25390625" style="397" customWidth="1"/>
    <col min="14596" max="14596" width="5.75390625" style="397" customWidth="1"/>
    <col min="14597" max="14597" width="11.375" style="397" customWidth="1"/>
    <col min="14598" max="14848" width="9.125" style="397" customWidth="1"/>
    <col min="14849" max="14849" width="5.00390625" style="397" customWidth="1"/>
    <col min="14850" max="14850" width="10.00390625" style="397" customWidth="1"/>
    <col min="14851" max="14851" width="54.25390625" style="397" customWidth="1"/>
    <col min="14852" max="14852" width="5.75390625" style="397" customWidth="1"/>
    <col min="14853" max="14853" width="11.375" style="397" customWidth="1"/>
    <col min="14854" max="15104" width="9.125" style="397" customWidth="1"/>
    <col min="15105" max="15105" width="5.00390625" style="397" customWidth="1"/>
    <col min="15106" max="15106" width="10.00390625" style="397" customWidth="1"/>
    <col min="15107" max="15107" width="54.25390625" style="397" customWidth="1"/>
    <col min="15108" max="15108" width="5.75390625" style="397" customWidth="1"/>
    <col min="15109" max="15109" width="11.375" style="397" customWidth="1"/>
    <col min="15110" max="15360" width="9.125" style="397" customWidth="1"/>
    <col min="15361" max="15361" width="5.00390625" style="397" customWidth="1"/>
    <col min="15362" max="15362" width="10.00390625" style="397" customWidth="1"/>
    <col min="15363" max="15363" width="54.25390625" style="397" customWidth="1"/>
    <col min="15364" max="15364" width="5.75390625" style="397" customWidth="1"/>
    <col min="15365" max="15365" width="11.375" style="397" customWidth="1"/>
    <col min="15366" max="15616" width="9.125" style="397" customWidth="1"/>
    <col min="15617" max="15617" width="5.00390625" style="397" customWidth="1"/>
    <col min="15618" max="15618" width="10.00390625" style="397" customWidth="1"/>
    <col min="15619" max="15619" width="54.25390625" style="397" customWidth="1"/>
    <col min="15620" max="15620" width="5.75390625" style="397" customWidth="1"/>
    <col min="15621" max="15621" width="11.375" style="397" customWidth="1"/>
    <col min="15622" max="15872" width="9.125" style="397" customWidth="1"/>
    <col min="15873" max="15873" width="5.00390625" style="397" customWidth="1"/>
    <col min="15874" max="15874" width="10.00390625" style="397" customWidth="1"/>
    <col min="15875" max="15875" width="54.25390625" style="397" customWidth="1"/>
    <col min="15876" max="15876" width="5.75390625" style="397" customWidth="1"/>
    <col min="15877" max="15877" width="11.375" style="397" customWidth="1"/>
    <col min="15878" max="16128" width="9.125" style="397" customWidth="1"/>
    <col min="16129" max="16129" width="5.00390625" style="397" customWidth="1"/>
    <col min="16130" max="16130" width="10.00390625" style="397" customWidth="1"/>
    <col min="16131" max="16131" width="54.25390625" style="397" customWidth="1"/>
    <col min="16132" max="16132" width="5.75390625" style="397" customWidth="1"/>
    <col min="16133" max="16133" width="11.375" style="397" customWidth="1"/>
    <col min="16134" max="16384" width="9.125" style="397" customWidth="1"/>
  </cols>
  <sheetData>
    <row r="2" spans="1:5" ht="12.75">
      <c r="A2" s="613"/>
      <c r="B2" s="613"/>
      <c r="C2" s="613"/>
      <c r="D2" s="613"/>
      <c r="E2" s="613"/>
    </row>
    <row r="3" spans="1:7" ht="18">
      <c r="A3" s="616" t="s">
        <v>1094</v>
      </c>
      <c r="B3" s="616"/>
      <c r="C3" s="616"/>
      <c r="D3" s="616"/>
      <c r="E3" s="616"/>
      <c r="F3" s="577"/>
      <c r="G3" s="577"/>
    </row>
    <row r="4" spans="1:7" ht="66.75" customHeight="1">
      <c r="A4" s="585" t="s">
        <v>1091</v>
      </c>
      <c r="B4" s="574"/>
      <c r="C4" s="574"/>
      <c r="D4" s="574"/>
      <c r="E4" s="574"/>
      <c r="F4" s="574"/>
      <c r="G4" s="574"/>
    </row>
    <row r="5" spans="1:7" ht="26.25" customHeight="1">
      <c r="A5" s="607" t="s">
        <v>1045</v>
      </c>
      <c r="B5" s="580"/>
      <c r="C5" s="580"/>
      <c r="D5" s="580"/>
      <c r="E5" s="580"/>
      <c r="F5" s="580"/>
      <c r="G5" s="580"/>
    </row>
    <row r="6" spans="1:7" ht="28.5" customHeight="1">
      <c r="A6" s="510"/>
      <c r="B6" s="509"/>
      <c r="C6" s="513" t="s">
        <v>1097</v>
      </c>
      <c r="D6" s="509"/>
      <c r="E6" s="509"/>
      <c r="F6" s="509"/>
      <c r="G6" s="509"/>
    </row>
    <row r="7" spans="1:7" ht="23.25" customHeight="1">
      <c r="A7" s="404" t="s">
        <v>540</v>
      </c>
      <c r="B7" s="404" t="s">
        <v>50</v>
      </c>
      <c r="C7" s="404" t="s">
        <v>541</v>
      </c>
      <c r="D7" s="404" t="s">
        <v>4</v>
      </c>
      <c r="E7" s="404" t="s">
        <v>5</v>
      </c>
      <c r="F7" s="405" t="s">
        <v>761</v>
      </c>
      <c r="G7" s="405" t="s">
        <v>22</v>
      </c>
    </row>
    <row r="8" spans="1:7" ht="13.5" customHeight="1">
      <c r="A8" s="433" t="s">
        <v>542</v>
      </c>
      <c r="B8" s="433" t="s">
        <v>543</v>
      </c>
      <c r="C8" s="433" t="s">
        <v>15</v>
      </c>
      <c r="D8" s="433" t="s">
        <v>544</v>
      </c>
      <c r="E8" s="433" t="s">
        <v>545</v>
      </c>
      <c r="F8" s="405">
        <v>6</v>
      </c>
      <c r="G8" s="405">
        <v>7</v>
      </c>
    </row>
    <row r="9" spans="1:7" s="398" customFormat="1" ht="15">
      <c r="A9" s="614" t="s">
        <v>811</v>
      </c>
      <c r="B9" s="617"/>
      <c r="C9" s="617"/>
      <c r="D9" s="617"/>
      <c r="E9" s="617"/>
      <c r="F9" s="617"/>
      <c r="G9" s="419">
        <f>SUM(G10:G27)</f>
        <v>0</v>
      </c>
    </row>
    <row r="10" spans="1:7" ht="22.5">
      <c r="A10" s="418" t="s">
        <v>34</v>
      </c>
      <c r="B10" s="418" t="s">
        <v>546</v>
      </c>
      <c r="C10" s="422" t="s">
        <v>641</v>
      </c>
      <c r="D10" s="418" t="s">
        <v>112</v>
      </c>
      <c r="E10" s="412">
        <v>0.14</v>
      </c>
      <c r="F10" s="413">
        <v>0</v>
      </c>
      <c r="G10" s="413">
        <f aca="true" t="shared" si="0" ref="G10:G53">ROUND(E10*F10,2)</f>
        <v>0</v>
      </c>
    </row>
    <row r="11" spans="1:7" ht="23.25" customHeight="1">
      <c r="A11" s="418" t="s">
        <v>35</v>
      </c>
      <c r="B11" s="418" t="s">
        <v>87</v>
      </c>
      <c r="C11" s="422" t="s">
        <v>762</v>
      </c>
      <c r="D11" s="418" t="s">
        <v>548</v>
      </c>
      <c r="E11" s="412">
        <v>388.73</v>
      </c>
      <c r="F11" s="413">
        <v>0</v>
      </c>
      <c r="G11" s="413">
        <f t="shared" si="0"/>
        <v>0</v>
      </c>
    </row>
    <row r="12" spans="1:7" ht="33.75">
      <c r="A12" s="418" t="s">
        <v>8</v>
      </c>
      <c r="B12" s="418" t="s">
        <v>88</v>
      </c>
      <c r="C12" s="422" t="s">
        <v>642</v>
      </c>
      <c r="D12" s="418" t="s">
        <v>551</v>
      </c>
      <c r="E12" s="412">
        <v>536.6</v>
      </c>
      <c r="F12" s="413">
        <v>0</v>
      </c>
      <c r="G12" s="413">
        <f t="shared" si="0"/>
        <v>0</v>
      </c>
    </row>
    <row r="13" spans="1:7" ht="22.5">
      <c r="A13" s="418" t="s">
        <v>29</v>
      </c>
      <c r="B13" s="418" t="s">
        <v>571</v>
      </c>
      <c r="C13" s="422" t="s">
        <v>643</v>
      </c>
      <c r="D13" s="418" t="s">
        <v>548</v>
      </c>
      <c r="E13" s="412">
        <v>28.14</v>
      </c>
      <c r="F13" s="413">
        <v>0</v>
      </c>
      <c r="G13" s="413">
        <f t="shared" si="0"/>
        <v>0</v>
      </c>
    </row>
    <row r="14" spans="1:7" ht="22.5">
      <c r="A14" s="418" t="s">
        <v>30</v>
      </c>
      <c r="B14" s="418" t="s">
        <v>574</v>
      </c>
      <c r="C14" s="422" t="s">
        <v>644</v>
      </c>
      <c r="D14" s="418" t="s">
        <v>548</v>
      </c>
      <c r="E14" s="412">
        <v>114.49</v>
      </c>
      <c r="F14" s="413">
        <v>0</v>
      </c>
      <c r="G14" s="413">
        <f t="shared" si="0"/>
        <v>0</v>
      </c>
    </row>
    <row r="15" spans="1:7" ht="23.25" customHeight="1">
      <c r="A15" s="418" t="s">
        <v>31</v>
      </c>
      <c r="B15" s="418" t="s">
        <v>87</v>
      </c>
      <c r="C15" s="422" t="s">
        <v>763</v>
      </c>
      <c r="D15" s="418" t="s">
        <v>548</v>
      </c>
      <c r="E15" s="412">
        <v>208.63</v>
      </c>
      <c r="F15" s="413">
        <v>0</v>
      </c>
      <c r="G15" s="413">
        <f t="shared" si="0"/>
        <v>0</v>
      </c>
    </row>
    <row r="16" spans="1:7" ht="22.5">
      <c r="A16" s="418" t="s">
        <v>32</v>
      </c>
      <c r="B16" s="418" t="s">
        <v>580</v>
      </c>
      <c r="C16" s="422" t="s">
        <v>581</v>
      </c>
      <c r="D16" s="418" t="s">
        <v>551</v>
      </c>
      <c r="E16" s="412">
        <v>201</v>
      </c>
      <c r="F16" s="413">
        <v>0</v>
      </c>
      <c r="G16" s="413">
        <f t="shared" si="0"/>
        <v>0</v>
      </c>
    </row>
    <row r="17" spans="1:7" ht="22.5">
      <c r="A17" s="418" t="s">
        <v>36</v>
      </c>
      <c r="B17" s="418" t="s">
        <v>583</v>
      </c>
      <c r="C17" s="422" t="s">
        <v>584</v>
      </c>
      <c r="D17" s="418" t="s">
        <v>551</v>
      </c>
      <c r="E17" s="412">
        <v>61.5</v>
      </c>
      <c r="F17" s="413">
        <v>0</v>
      </c>
      <c r="G17" s="413">
        <f t="shared" si="0"/>
        <v>0</v>
      </c>
    </row>
    <row r="18" spans="1:7" ht="22.5">
      <c r="A18" s="418" t="s">
        <v>33</v>
      </c>
      <c r="B18" s="418" t="s">
        <v>586</v>
      </c>
      <c r="C18" s="422" t="s">
        <v>587</v>
      </c>
      <c r="D18" s="418" t="s">
        <v>551</v>
      </c>
      <c r="E18" s="412">
        <v>61.5</v>
      </c>
      <c r="F18" s="413">
        <v>0</v>
      </c>
      <c r="G18" s="413">
        <f t="shared" si="0"/>
        <v>0</v>
      </c>
    </row>
    <row r="19" spans="1:7" ht="22.5">
      <c r="A19" s="418" t="s">
        <v>37</v>
      </c>
      <c r="B19" s="418" t="s">
        <v>124</v>
      </c>
      <c r="C19" s="422" t="s">
        <v>589</v>
      </c>
      <c r="D19" s="418" t="s">
        <v>551</v>
      </c>
      <c r="E19" s="412">
        <v>61.5</v>
      </c>
      <c r="F19" s="413">
        <v>0</v>
      </c>
      <c r="G19" s="413">
        <f t="shared" si="0"/>
        <v>0</v>
      </c>
    </row>
    <row r="20" spans="1:7" ht="22.5">
      <c r="A20" s="418" t="s">
        <v>38</v>
      </c>
      <c r="B20" s="418" t="s">
        <v>125</v>
      </c>
      <c r="C20" s="422" t="s">
        <v>591</v>
      </c>
      <c r="D20" s="418" t="s">
        <v>551</v>
      </c>
      <c r="E20" s="412">
        <v>61.5</v>
      </c>
      <c r="F20" s="413">
        <v>0</v>
      </c>
      <c r="G20" s="413">
        <f t="shared" si="0"/>
        <v>0</v>
      </c>
    </row>
    <row r="21" spans="1:7" ht="22.5">
      <c r="A21" s="418" t="s">
        <v>47</v>
      </c>
      <c r="B21" s="418" t="s">
        <v>593</v>
      </c>
      <c r="C21" s="422" t="s">
        <v>765</v>
      </c>
      <c r="D21" s="418" t="s">
        <v>548</v>
      </c>
      <c r="E21" s="412">
        <v>20.3</v>
      </c>
      <c r="F21" s="413">
        <v>0</v>
      </c>
      <c r="G21" s="413">
        <f t="shared" si="0"/>
        <v>0</v>
      </c>
    </row>
    <row r="22" spans="1:7" ht="22.5">
      <c r="A22" s="418" t="s">
        <v>48</v>
      </c>
      <c r="B22" s="418" t="s">
        <v>126</v>
      </c>
      <c r="C22" s="422" t="s">
        <v>596</v>
      </c>
      <c r="D22" s="418" t="s">
        <v>551</v>
      </c>
      <c r="E22" s="412">
        <v>61.5</v>
      </c>
      <c r="F22" s="413">
        <v>0</v>
      </c>
      <c r="G22" s="413">
        <f t="shared" si="0"/>
        <v>0</v>
      </c>
    </row>
    <row r="23" spans="1:7" ht="22.5">
      <c r="A23" s="418" t="s">
        <v>39</v>
      </c>
      <c r="B23" s="418" t="s">
        <v>597</v>
      </c>
      <c r="C23" s="422" t="s">
        <v>598</v>
      </c>
      <c r="D23" s="418" t="s">
        <v>551</v>
      </c>
      <c r="E23" s="412">
        <v>61.5</v>
      </c>
      <c r="F23" s="413">
        <v>0</v>
      </c>
      <c r="G23" s="413">
        <f t="shared" si="0"/>
        <v>0</v>
      </c>
    </row>
    <row r="24" spans="1:7" ht="22.5">
      <c r="A24" s="418" t="s">
        <v>40</v>
      </c>
      <c r="B24" s="418" t="s">
        <v>127</v>
      </c>
      <c r="C24" s="422" t="s">
        <v>128</v>
      </c>
      <c r="D24" s="418" t="s">
        <v>551</v>
      </c>
      <c r="E24" s="412">
        <v>61.5</v>
      </c>
      <c r="F24" s="413">
        <v>0</v>
      </c>
      <c r="G24" s="413">
        <f t="shared" si="0"/>
        <v>0</v>
      </c>
    </row>
    <row r="25" spans="1:7" ht="22.5">
      <c r="A25" s="418" t="s">
        <v>49</v>
      </c>
      <c r="B25" s="418" t="s">
        <v>129</v>
      </c>
      <c r="C25" s="422" t="s">
        <v>599</v>
      </c>
      <c r="D25" s="418" t="s">
        <v>551</v>
      </c>
      <c r="E25" s="412">
        <v>61.5</v>
      </c>
      <c r="F25" s="413">
        <v>0</v>
      </c>
      <c r="G25" s="413">
        <f t="shared" si="0"/>
        <v>0</v>
      </c>
    </row>
    <row r="26" spans="1:7" ht="33.75">
      <c r="A26" s="418" t="s">
        <v>89</v>
      </c>
      <c r="B26" s="418" t="s">
        <v>130</v>
      </c>
      <c r="C26" s="422" t="s">
        <v>767</v>
      </c>
      <c r="D26" s="418" t="s">
        <v>551</v>
      </c>
      <c r="E26" s="412">
        <v>61.5</v>
      </c>
      <c r="F26" s="413">
        <v>0</v>
      </c>
      <c r="G26" s="413">
        <f t="shared" si="0"/>
        <v>0</v>
      </c>
    </row>
    <row r="27" spans="1:7" ht="22.5">
      <c r="A27" s="418" t="s">
        <v>91</v>
      </c>
      <c r="B27" s="418" t="s">
        <v>600</v>
      </c>
      <c r="C27" s="422" t="s">
        <v>601</v>
      </c>
      <c r="D27" s="418" t="s">
        <v>551</v>
      </c>
      <c r="E27" s="412">
        <v>61.5</v>
      </c>
      <c r="F27" s="413">
        <v>0</v>
      </c>
      <c r="G27" s="413">
        <f t="shared" si="0"/>
        <v>0</v>
      </c>
    </row>
    <row r="28" spans="1:7" s="398" customFormat="1" ht="15" customHeight="1">
      <c r="A28" s="614" t="s">
        <v>812</v>
      </c>
      <c r="B28" s="620"/>
      <c r="C28" s="620"/>
      <c r="D28" s="620"/>
      <c r="E28" s="620"/>
      <c r="F28" s="620"/>
      <c r="G28" s="419">
        <f>SUM(G29:G53)</f>
        <v>0</v>
      </c>
    </row>
    <row r="29" spans="1:7" ht="22.5">
      <c r="A29" s="418" t="s">
        <v>92</v>
      </c>
      <c r="B29" s="418" t="s">
        <v>645</v>
      </c>
      <c r="C29" s="422" t="s">
        <v>646</v>
      </c>
      <c r="D29" s="418" t="s">
        <v>19</v>
      </c>
      <c r="E29" s="412">
        <v>135</v>
      </c>
      <c r="F29" s="413">
        <v>0</v>
      </c>
      <c r="G29" s="413">
        <f t="shared" si="0"/>
        <v>0</v>
      </c>
    </row>
    <row r="30" spans="1:7" ht="22.5">
      <c r="A30" s="418" t="s">
        <v>93</v>
      </c>
      <c r="B30" s="418" t="s">
        <v>647</v>
      </c>
      <c r="C30" s="422" t="s">
        <v>648</v>
      </c>
      <c r="D30" s="418" t="s">
        <v>19</v>
      </c>
      <c r="E30" s="412">
        <v>134</v>
      </c>
      <c r="F30" s="413">
        <v>0</v>
      </c>
      <c r="G30" s="413">
        <f t="shared" si="0"/>
        <v>0</v>
      </c>
    </row>
    <row r="31" spans="1:7" ht="22.5">
      <c r="A31" s="418" t="s">
        <v>94</v>
      </c>
      <c r="B31" s="418" t="s">
        <v>649</v>
      </c>
      <c r="C31" s="422" t="s">
        <v>650</v>
      </c>
      <c r="D31" s="418" t="s">
        <v>19</v>
      </c>
      <c r="E31" s="412">
        <v>2</v>
      </c>
      <c r="F31" s="413">
        <v>0</v>
      </c>
      <c r="G31" s="413">
        <f t="shared" si="0"/>
        <v>0</v>
      </c>
    </row>
    <row r="32" spans="1:7" ht="22.5">
      <c r="A32" s="418" t="s">
        <v>95</v>
      </c>
      <c r="B32" s="418" t="s">
        <v>651</v>
      </c>
      <c r="C32" s="422" t="s">
        <v>652</v>
      </c>
      <c r="D32" s="418" t="s">
        <v>19</v>
      </c>
      <c r="E32" s="412">
        <v>72</v>
      </c>
      <c r="F32" s="413">
        <v>0</v>
      </c>
      <c r="G32" s="413">
        <f t="shared" si="0"/>
        <v>0</v>
      </c>
    </row>
    <row r="33" spans="1:7" ht="22.5">
      <c r="A33" s="418" t="s">
        <v>96</v>
      </c>
      <c r="B33" s="418" t="s">
        <v>602</v>
      </c>
      <c r="C33" s="422" t="s">
        <v>653</v>
      </c>
      <c r="D33" s="418" t="s">
        <v>107</v>
      </c>
      <c r="E33" s="412">
        <v>1</v>
      </c>
      <c r="F33" s="413">
        <v>0</v>
      </c>
      <c r="G33" s="413">
        <f t="shared" si="0"/>
        <v>0</v>
      </c>
    </row>
    <row r="34" spans="1:7" ht="22.5">
      <c r="A34" s="418" t="s">
        <v>97</v>
      </c>
      <c r="B34" s="418" t="s">
        <v>654</v>
      </c>
      <c r="C34" s="422" t="s">
        <v>655</v>
      </c>
      <c r="D34" s="418" t="s">
        <v>271</v>
      </c>
      <c r="E34" s="412">
        <v>1</v>
      </c>
      <c r="F34" s="413">
        <v>0</v>
      </c>
      <c r="G34" s="413">
        <f t="shared" si="0"/>
        <v>0</v>
      </c>
    </row>
    <row r="35" spans="1:7" ht="22.5">
      <c r="A35" s="418" t="s">
        <v>98</v>
      </c>
      <c r="B35" s="418" t="s">
        <v>656</v>
      </c>
      <c r="C35" s="422" t="s">
        <v>657</v>
      </c>
      <c r="D35" s="418" t="s">
        <v>107</v>
      </c>
      <c r="E35" s="412">
        <v>1</v>
      </c>
      <c r="F35" s="413">
        <v>0</v>
      </c>
      <c r="G35" s="413">
        <f t="shared" si="0"/>
        <v>0</v>
      </c>
    </row>
    <row r="36" spans="1:7" ht="22.5">
      <c r="A36" s="418" t="s">
        <v>100</v>
      </c>
      <c r="B36" s="418" t="s">
        <v>658</v>
      </c>
      <c r="C36" s="422" t="s">
        <v>659</v>
      </c>
      <c r="D36" s="418" t="s">
        <v>107</v>
      </c>
      <c r="E36" s="412">
        <v>2</v>
      </c>
      <c r="F36" s="413">
        <v>0</v>
      </c>
      <c r="G36" s="413">
        <f t="shared" si="0"/>
        <v>0</v>
      </c>
    </row>
    <row r="37" spans="1:7" ht="22.5">
      <c r="A37" s="418" t="s">
        <v>776</v>
      </c>
      <c r="B37" s="418" t="s">
        <v>225</v>
      </c>
      <c r="C37" s="422" t="s">
        <v>660</v>
      </c>
      <c r="D37" s="418" t="s">
        <v>90</v>
      </c>
      <c r="E37" s="412">
        <v>1</v>
      </c>
      <c r="F37" s="413">
        <v>0</v>
      </c>
      <c r="G37" s="413">
        <f t="shared" si="0"/>
        <v>0</v>
      </c>
    </row>
    <row r="38" spans="1:7" ht="22.5">
      <c r="A38" s="418" t="s">
        <v>777</v>
      </c>
      <c r="B38" s="418" t="s">
        <v>661</v>
      </c>
      <c r="C38" s="422" t="s">
        <v>662</v>
      </c>
      <c r="D38" s="418" t="s">
        <v>271</v>
      </c>
      <c r="E38" s="412">
        <v>1</v>
      </c>
      <c r="F38" s="413">
        <v>0</v>
      </c>
      <c r="G38" s="413">
        <f t="shared" si="0"/>
        <v>0</v>
      </c>
    </row>
    <row r="39" spans="1:7" ht="22.5">
      <c r="A39" s="418" t="s">
        <v>778</v>
      </c>
      <c r="B39" s="418" t="s">
        <v>663</v>
      </c>
      <c r="C39" s="422" t="s">
        <v>664</v>
      </c>
      <c r="D39" s="418" t="s">
        <v>271</v>
      </c>
      <c r="E39" s="412">
        <v>6</v>
      </c>
      <c r="F39" s="413">
        <v>0</v>
      </c>
      <c r="G39" s="413">
        <f t="shared" si="0"/>
        <v>0</v>
      </c>
    </row>
    <row r="40" spans="1:7" ht="22.5">
      <c r="A40" s="418" t="s">
        <v>779</v>
      </c>
      <c r="B40" s="418" t="s">
        <v>665</v>
      </c>
      <c r="C40" s="422" t="s">
        <v>666</v>
      </c>
      <c r="D40" s="418" t="s">
        <v>107</v>
      </c>
      <c r="E40" s="412">
        <v>1</v>
      </c>
      <c r="F40" s="413">
        <v>0</v>
      </c>
      <c r="G40" s="413">
        <f t="shared" si="0"/>
        <v>0</v>
      </c>
    </row>
    <row r="41" spans="1:7" ht="22.5">
      <c r="A41" s="418" t="s">
        <v>780</v>
      </c>
      <c r="B41" s="418" t="s">
        <v>663</v>
      </c>
      <c r="C41" s="422" t="s">
        <v>667</v>
      </c>
      <c r="D41" s="418" t="s">
        <v>271</v>
      </c>
      <c r="E41" s="412">
        <v>1</v>
      </c>
      <c r="F41" s="413">
        <v>0</v>
      </c>
      <c r="G41" s="413">
        <f t="shared" si="0"/>
        <v>0</v>
      </c>
    </row>
    <row r="42" spans="1:7" ht="22.5">
      <c r="A42" s="418" t="s">
        <v>781</v>
      </c>
      <c r="B42" s="418" t="s">
        <v>663</v>
      </c>
      <c r="C42" s="422" t="s">
        <v>668</v>
      </c>
      <c r="D42" s="418" t="s">
        <v>271</v>
      </c>
      <c r="E42" s="412">
        <v>1</v>
      </c>
      <c r="F42" s="413">
        <v>0</v>
      </c>
      <c r="G42" s="413">
        <f t="shared" si="0"/>
        <v>0</v>
      </c>
    </row>
    <row r="43" spans="1:7" ht="22.5">
      <c r="A43" s="418" t="s">
        <v>782</v>
      </c>
      <c r="B43" s="418" t="s">
        <v>669</v>
      </c>
      <c r="C43" s="422" t="s">
        <v>670</v>
      </c>
      <c r="D43" s="418" t="s">
        <v>271</v>
      </c>
      <c r="E43" s="412">
        <v>1</v>
      </c>
      <c r="F43" s="413">
        <v>0</v>
      </c>
      <c r="G43" s="413">
        <f t="shared" si="0"/>
        <v>0</v>
      </c>
    </row>
    <row r="44" spans="1:7" ht="22.5">
      <c r="A44" s="418" t="s">
        <v>783</v>
      </c>
      <c r="B44" s="418" t="s">
        <v>671</v>
      </c>
      <c r="C44" s="422" t="s">
        <v>672</v>
      </c>
      <c r="D44" s="418" t="s">
        <v>271</v>
      </c>
      <c r="E44" s="412">
        <v>2</v>
      </c>
      <c r="F44" s="413">
        <v>0</v>
      </c>
      <c r="G44" s="413">
        <f t="shared" si="0"/>
        <v>0</v>
      </c>
    </row>
    <row r="45" spans="1:7" ht="22.5">
      <c r="A45" s="418" t="s">
        <v>784</v>
      </c>
      <c r="B45" s="418" t="s">
        <v>673</v>
      </c>
      <c r="C45" s="422" t="s">
        <v>674</v>
      </c>
      <c r="D45" s="418" t="s">
        <v>271</v>
      </c>
      <c r="E45" s="412">
        <v>1</v>
      </c>
      <c r="F45" s="413">
        <v>0</v>
      </c>
      <c r="G45" s="413">
        <f t="shared" si="0"/>
        <v>0</v>
      </c>
    </row>
    <row r="46" spans="1:7" ht="22.5">
      <c r="A46" s="418" t="s">
        <v>785</v>
      </c>
      <c r="B46" s="418" t="s">
        <v>226</v>
      </c>
      <c r="C46" s="422" t="s">
        <v>629</v>
      </c>
      <c r="D46" s="418" t="s">
        <v>19</v>
      </c>
      <c r="E46" s="412">
        <v>27</v>
      </c>
      <c r="F46" s="413">
        <v>0</v>
      </c>
      <c r="G46" s="413">
        <f t="shared" si="0"/>
        <v>0</v>
      </c>
    </row>
    <row r="47" spans="1:7" ht="22.5">
      <c r="A47" s="418" t="s">
        <v>786</v>
      </c>
      <c r="B47" s="418" t="s">
        <v>675</v>
      </c>
      <c r="C47" s="422" t="s">
        <v>676</v>
      </c>
      <c r="D47" s="418" t="s">
        <v>677</v>
      </c>
      <c r="E47" s="412">
        <v>0.01</v>
      </c>
      <c r="F47" s="413">
        <v>0</v>
      </c>
      <c r="G47" s="413">
        <f t="shared" si="0"/>
        <v>0</v>
      </c>
    </row>
    <row r="48" spans="1:7" ht="22.5">
      <c r="A48" s="418" t="s">
        <v>787</v>
      </c>
      <c r="B48" s="418" t="s">
        <v>678</v>
      </c>
      <c r="C48" s="422" t="s">
        <v>679</v>
      </c>
      <c r="D48" s="418" t="s">
        <v>677</v>
      </c>
      <c r="E48" s="412">
        <v>0.67</v>
      </c>
      <c r="F48" s="413">
        <v>0</v>
      </c>
      <c r="G48" s="413">
        <f t="shared" si="0"/>
        <v>0</v>
      </c>
    </row>
    <row r="49" spans="1:7" ht="22.5">
      <c r="A49" s="418" t="s">
        <v>788</v>
      </c>
      <c r="B49" s="418" t="s">
        <v>680</v>
      </c>
      <c r="C49" s="422" t="s">
        <v>681</v>
      </c>
      <c r="D49" s="418" t="s">
        <v>64</v>
      </c>
      <c r="E49" s="412">
        <v>0.01</v>
      </c>
      <c r="F49" s="413">
        <v>0</v>
      </c>
      <c r="G49" s="413">
        <f t="shared" si="0"/>
        <v>0</v>
      </c>
    </row>
    <row r="50" spans="1:7" ht="22.5">
      <c r="A50" s="418" t="s">
        <v>789</v>
      </c>
      <c r="B50" s="418" t="s">
        <v>682</v>
      </c>
      <c r="C50" s="422" t="s">
        <v>683</v>
      </c>
      <c r="D50" s="418" t="s">
        <v>64</v>
      </c>
      <c r="E50" s="412">
        <v>0.67</v>
      </c>
      <c r="F50" s="413">
        <v>0</v>
      </c>
      <c r="G50" s="413">
        <f t="shared" si="0"/>
        <v>0</v>
      </c>
    </row>
    <row r="51" spans="1:7" ht="22.5">
      <c r="A51" s="418" t="s">
        <v>790</v>
      </c>
      <c r="B51" s="418" t="s">
        <v>227</v>
      </c>
      <c r="C51" s="422" t="s">
        <v>684</v>
      </c>
      <c r="D51" s="418" t="s">
        <v>19</v>
      </c>
      <c r="E51" s="412">
        <v>136</v>
      </c>
      <c r="F51" s="413">
        <v>0</v>
      </c>
      <c r="G51" s="413">
        <f t="shared" si="0"/>
        <v>0</v>
      </c>
    </row>
    <row r="52" spans="1:7" ht="22.5">
      <c r="A52" s="418" t="s">
        <v>791</v>
      </c>
      <c r="B52" s="418" t="s">
        <v>228</v>
      </c>
      <c r="C52" s="422" t="s">
        <v>685</v>
      </c>
      <c r="D52" s="418" t="s">
        <v>107</v>
      </c>
      <c r="E52" s="412">
        <v>3</v>
      </c>
      <c r="F52" s="413">
        <v>0</v>
      </c>
      <c r="G52" s="413">
        <f t="shared" si="0"/>
        <v>0</v>
      </c>
    </row>
    <row r="53" spans="1:7" ht="33.75">
      <c r="A53" s="418" t="s">
        <v>792</v>
      </c>
      <c r="B53" s="418" t="s">
        <v>627</v>
      </c>
      <c r="C53" s="422" t="s">
        <v>686</v>
      </c>
      <c r="D53" s="418" t="s">
        <v>19</v>
      </c>
      <c r="E53" s="412">
        <v>74</v>
      </c>
      <c r="F53" s="413">
        <v>0</v>
      </c>
      <c r="G53" s="413">
        <f t="shared" si="0"/>
        <v>0</v>
      </c>
    </row>
    <row r="55" spans="3:7" ht="12.75">
      <c r="C55" s="618" t="s">
        <v>807</v>
      </c>
      <c r="D55" s="619"/>
      <c r="E55" s="619"/>
      <c r="F55" s="619"/>
      <c r="G55" s="429">
        <f>G28+G9</f>
        <v>0</v>
      </c>
    </row>
    <row r="56" spans="3:7" ht="12.75">
      <c r="C56" s="618" t="s">
        <v>67</v>
      </c>
      <c r="D56" s="619"/>
      <c r="E56" s="619"/>
      <c r="F56" s="619"/>
      <c r="G56" s="429">
        <f>ROUND(0.23*G55,2)</f>
        <v>0</v>
      </c>
    </row>
    <row r="57" spans="3:7" ht="15" customHeight="1">
      <c r="C57" s="618" t="s">
        <v>808</v>
      </c>
      <c r="D57" s="619"/>
      <c r="E57" s="619"/>
      <c r="F57" s="619"/>
      <c r="G57" s="429">
        <f>G55+G56</f>
        <v>0</v>
      </c>
    </row>
    <row r="67" spans="3:7" ht="12.75">
      <c r="C67" s="502" t="s">
        <v>1082</v>
      </c>
      <c r="D67" s="609" t="s">
        <v>1083</v>
      </c>
      <c r="E67" s="610"/>
      <c r="F67" s="610"/>
      <c r="G67" s="610"/>
    </row>
    <row r="68" spans="3:7" ht="12.75">
      <c r="C68" s="502" t="s">
        <v>68</v>
      </c>
      <c r="D68" s="609" t="s">
        <v>69</v>
      </c>
      <c r="E68" s="610"/>
      <c r="F68" s="610"/>
      <c r="G68" s="610"/>
    </row>
  </sheetData>
  <mergeCells count="11">
    <mergeCell ref="A28:F28"/>
    <mergeCell ref="A2:E2"/>
    <mergeCell ref="A3:G3"/>
    <mergeCell ref="A4:G4"/>
    <mergeCell ref="A9:F9"/>
    <mergeCell ref="A5:G5"/>
    <mergeCell ref="D67:G67"/>
    <mergeCell ref="D68:G68"/>
    <mergeCell ref="C55:F55"/>
    <mergeCell ref="C56:F56"/>
    <mergeCell ref="C57:F57"/>
  </mergeCells>
  <printOptions horizontalCentered="1"/>
  <pageMargins left="0.7874015748031497" right="0.7874015748031497" top="0.3937007874015748" bottom="0.3937007874015748" header="0.1968503937007874" footer="0.1968503937007874"/>
  <pageSetup horizontalDpi="600" verticalDpi="600" orientation="portrait" paperSize="9" scale="84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90"/>
  <sheetViews>
    <sheetView workbookViewId="0" topLeftCell="A1">
      <selection activeCell="Q86" sqref="Q86"/>
    </sheetView>
  </sheetViews>
  <sheetFormatPr defaultColWidth="9.00390625" defaultRowHeight="12.75"/>
  <cols>
    <col min="1" max="1" width="5.00390625" style="401" customWidth="1"/>
    <col min="2" max="2" width="10.00390625" style="401" customWidth="1"/>
    <col min="3" max="3" width="51.00390625" style="401" customWidth="1"/>
    <col min="4" max="4" width="5.75390625" style="401" customWidth="1"/>
    <col min="5" max="5" width="11.375" style="401" customWidth="1"/>
    <col min="6" max="6" width="9.125" style="397" customWidth="1"/>
    <col min="7" max="7" width="10.00390625" style="397" bestFit="1" customWidth="1"/>
    <col min="8" max="12" width="9.125" style="397" customWidth="1"/>
    <col min="13" max="13" width="11.75390625" style="397" bestFit="1" customWidth="1"/>
    <col min="14" max="256" width="9.125" style="397" customWidth="1"/>
    <col min="257" max="257" width="5.00390625" style="397" customWidth="1"/>
    <col min="258" max="258" width="10.00390625" style="397" customWidth="1"/>
    <col min="259" max="259" width="54.25390625" style="397" customWidth="1"/>
    <col min="260" max="260" width="5.75390625" style="397" customWidth="1"/>
    <col min="261" max="261" width="11.375" style="397" customWidth="1"/>
    <col min="262" max="512" width="9.125" style="397" customWidth="1"/>
    <col min="513" max="513" width="5.00390625" style="397" customWidth="1"/>
    <col min="514" max="514" width="10.00390625" style="397" customWidth="1"/>
    <col min="515" max="515" width="54.25390625" style="397" customWidth="1"/>
    <col min="516" max="516" width="5.75390625" style="397" customWidth="1"/>
    <col min="517" max="517" width="11.375" style="397" customWidth="1"/>
    <col min="518" max="768" width="9.125" style="397" customWidth="1"/>
    <col min="769" max="769" width="5.00390625" style="397" customWidth="1"/>
    <col min="770" max="770" width="10.00390625" style="397" customWidth="1"/>
    <col min="771" max="771" width="54.25390625" style="397" customWidth="1"/>
    <col min="772" max="772" width="5.75390625" style="397" customWidth="1"/>
    <col min="773" max="773" width="11.375" style="397" customWidth="1"/>
    <col min="774" max="1024" width="9.125" style="397" customWidth="1"/>
    <col min="1025" max="1025" width="5.00390625" style="397" customWidth="1"/>
    <col min="1026" max="1026" width="10.00390625" style="397" customWidth="1"/>
    <col min="1027" max="1027" width="54.25390625" style="397" customWidth="1"/>
    <col min="1028" max="1028" width="5.75390625" style="397" customWidth="1"/>
    <col min="1029" max="1029" width="11.375" style="397" customWidth="1"/>
    <col min="1030" max="1280" width="9.125" style="397" customWidth="1"/>
    <col min="1281" max="1281" width="5.00390625" style="397" customWidth="1"/>
    <col min="1282" max="1282" width="10.00390625" style="397" customWidth="1"/>
    <col min="1283" max="1283" width="54.25390625" style="397" customWidth="1"/>
    <col min="1284" max="1284" width="5.75390625" style="397" customWidth="1"/>
    <col min="1285" max="1285" width="11.375" style="397" customWidth="1"/>
    <col min="1286" max="1536" width="9.125" style="397" customWidth="1"/>
    <col min="1537" max="1537" width="5.00390625" style="397" customWidth="1"/>
    <col min="1538" max="1538" width="10.00390625" style="397" customWidth="1"/>
    <col min="1539" max="1539" width="54.25390625" style="397" customWidth="1"/>
    <col min="1540" max="1540" width="5.75390625" style="397" customWidth="1"/>
    <col min="1541" max="1541" width="11.375" style="397" customWidth="1"/>
    <col min="1542" max="1792" width="9.125" style="397" customWidth="1"/>
    <col min="1793" max="1793" width="5.00390625" style="397" customWidth="1"/>
    <col min="1794" max="1794" width="10.00390625" style="397" customWidth="1"/>
    <col min="1795" max="1795" width="54.25390625" style="397" customWidth="1"/>
    <col min="1796" max="1796" width="5.75390625" style="397" customWidth="1"/>
    <col min="1797" max="1797" width="11.375" style="397" customWidth="1"/>
    <col min="1798" max="2048" width="9.125" style="397" customWidth="1"/>
    <col min="2049" max="2049" width="5.00390625" style="397" customWidth="1"/>
    <col min="2050" max="2050" width="10.00390625" style="397" customWidth="1"/>
    <col min="2051" max="2051" width="54.25390625" style="397" customWidth="1"/>
    <col min="2052" max="2052" width="5.75390625" style="397" customWidth="1"/>
    <col min="2053" max="2053" width="11.375" style="397" customWidth="1"/>
    <col min="2054" max="2304" width="9.125" style="397" customWidth="1"/>
    <col min="2305" max="2305" width="5.00390625" style="397" customWidth="1"/>
    <col min="2306" max="2306" width="10.00390625" style="397" customWidth="1"/>
    <col min="2307" max="2307" width="54.25390625" style="397" customWidth="1"/>
    <col min="2308" max="2308" width="5.75390625" style="397" customWidth="1"/>
    <col min="2309" max="2309" width="11.375" style="397" customWidth="1"/>
    <col min="2310" max="2560" width="9.125" style="397" customWidth="1"/>
    <col min="2561" max="2561" width="5.00390625" style="397" customWidth="1"/>
    <col min="2562" max="2562" width="10.00390625" style="397" customWidth="1"/>
    <col min="2563" max="2563" width="54.25390625" style="397" customWidth="1"/>
    <col min="2564" max="2564" width="5.75390625" style="397" customWidth="1"/>
    <col min="2565" max="2565" width="11.375" style="397" customWidth="1"/>
    <col min="2566" max="2816" width="9.125" style="397" customWidth="1"/>
    <col min="2817" max="2817" width="5.00390625" style="397" customWidth="1"/>
    <col min="2818" max="2818" width="10.00390625" style="397" customWidth="1"/>
    <col min="2819" max="2819" width="54.25390625" style="397" customWidth="1"/>
    <col min="2820" max="2820" width="5.75390625" style="397" customWidth="1"/>
    <col min="2821" max="2821" width="11.375" style="397" customWidth="1"/>
    <col min="2822" max="3072" width="9.125" style="397" customWidth="1"/>
    <col min="3073" max="3073" width="5.00390625" style="397" customWidth="1"/>
    <col min="3074" max="3074" width="10.00390625" style="397" customWidth="1"/>
    <col min="3075" max="3075" width="54.25390625" style="397" customWidth="1"/>
    <col min="3076" max="3076" width="5.75390625" style="397" customWidth="1"/>
    <col min="3077" max="3077" width="11.375" style="397" customWidth="1"/>
    <col min="3078" max="3328" width="9.125" style="397" customWidth="1"/>
    <col min="3329" max="3329" width="5.00390625" style="397" customWidth="1"/>
    <col min="3330" max="3330" width="10.00390625" style="397" customWidth="1"/>
    <col min="3331" max="3331" width="54.25390625" style="397" customWidth="1"/>
    <col min="3332" max="3332" width="5.75390625" style="397" customWidth="1"/>
    <col min="3333" max="3333" width="11.375" style="397" customWidth="1"/>
    <col min="3334" max="3584" width="9.125" style="397" customWidth="1"/>
    <col min="3585" max="3585" width="5.00390625" style="397" customWidth="1"/>
    <col min="3586" max="3586" width="10.00390625" style="397" customWidth="1"/>
    <col min="3587" max="3587" width="54.25390625" style="397" customWidth="1"/>
    <col min="3588" max="3588" width="5.75390625" style="397" customWidth="1"/>
    <col min="3589" max="3589" width="11.375" style="397" customWidth="1"/>
    <col min="3590" max="3840" width="9.125" style="397" customWidth="1"/>
    <col min="3841" max="3841" width="5.00390625" style="397" customWidth="1"/>
    <col min="3842" max="3842" width="10.00390625" style="397" customWidth="1"/>
    <col min="3843" max="3843" width="54.25390625" style="397" customWidth="1"/>
    <col min="3844" max="3844" width="5.75390625" style="397" customWidth="1"/>
    <col min="3845" max="3845" width="11.375" style="397" customWidth="1"/>
    <col min="3846" max="4096" width="9.125" style="397" customWidth="1"/>
    <col min="4097" max="4097" width="5.00390625" style="397" customWidth="1"/>
    <col min="4098" max="4098" width="10.00390625" style="397" customWidth="1"/>
    <col min="4099" max="4099" width="54.25390625" style="397" customWidth="1"/>
    <col min="4100" max="4100" width="5.75390625" style="397" customWidth="1"/>
    <col min="4101" max="4101" width="11.375" style="397" customWidth="1"/>
    <col min="4102" max="4352" width="9.125" style="397" customWidth="1"/>
    <col min="4353" max="4353" width="5.00390625" style="397" customWidth="1"/>
    <col min="4354" max="4354" width="10.00390625" style="397" customWidth="1"/>
    <col min="4355" max="4355" width="54.25390625" style="397" customWidth="1"/>
    <col min="4356" max="4356" width="5.75390625" style="397" customWidth="1"/>
    <col min="4357" max="4357" width="11.375" style="397" customWidth="1"/>
    <col min="4358" max="4608" width="9.125" style="397" customWidth="1"/>
    <col min="4609" max="4609" width="5.00390625" style="397" customWidth="1"/>
    <col min="4610" max="4610" width="10.00390625" style="397" customWidth="1"/>
    <col min="4611" max="4611" width="54.25390625" style="397" customWidth="1"/>
    <col min="4612" max="4612" width="5.75390625" style="397" customWidth="1"/>
    <col min="4613" max="4613" width="11.375" style="397" customWidth="1"/>
    <col min="4614" max="4864" width="9.125" style="397" customWidth="1"/>
    <col min="4865" max="4865" width="5.00390625" style="397" customWidth="1"/>
    <col min="4866" max="4866" width="10.00390625" style="397" customWidth="1"/>
    <col min="4867" max="4867" width="54.25390625" style="397" customWidth="1"/>
    <col min="4868" max="4868" width="5.75390625" style="397" customWidth="1"/>
    <col min="4869" max="4869" width="11.375" style="397" customWidth="1"/>
    <col min="4870" max="5120" width="9.125" style="397" customWidth="1"/>
    <col min="5121" max="5121" width="5.00390625" style="397" customWidth="1"/>
    <col min="5122" max="5122" width="10.00390625" style="397" customWidth="1"/>
    <col min="5123" max="5123" width="54.25390625" style="397" customWidth="1"/>
    <col min="5124" max="5124" width="5.75390625" style="397" customWidth="1"/>
    <col min="5125" max="5125" width="11.375" style="397" customWidth="1"/>
    <col min="5126" max="5376" width="9.125" style="397" customWidth="1"/>
    <col min="5377" max="5377" width="5.00390625" style="397" customWidth="1"/>
    <col min="5378" max="5378" width="10.00390625" style="397" customWidth="1"/>
    <col min="5379" max="5379" width="54.25390625" style="397" customWidth="1"/>
    <col min="5380" max="5380" width="5.75390625" style="397" customWidth="1"/>
    <col min="5381" max="5381" width="11.375" style="397" customWidth="1"/>
    <col min="5382" max="5632" width="9.125" style="397" customWidth="1"/>
    <col min="5633" max="5633" width="5.00390625" style="397" customWidth="1"/>
    <col min="5634" max="5634" width="10.00390625" style="397" customWidth="1"/>
    <col min="5635" max="5635" width="54.25390625" style="397" customWidth="1"/>
    <col min="5636" max="5636" width="5.75390625" style="397" customWidth="1"/>
    <col min="5637" max="5637" width="11.375" style="397" customWidth="1"/>
    <col min="5638" max="5888" width="9.125" style="397" customWidth="1"/>
    <col min="5889" max="5889" width="5.00390625" style="397" customWidth="1"/>
    <col min="5890" max="5890" width="10.00390625" style="397" customWidth="1"/>
    <col min="5891" max="5891" width="54.25390625" style="397" customWidth="1"/>
    <col min="5892" max="5892" width="5.75390625" style="397" customWidth="1"/>
    <col min="5893" max="5893" width="11.375" style="397" customWidth="1"/>
    <col min="5894" max="6144" width="9.125" style="397" customWidth="1"/>
    <col min="6145" max="6145" width="5.00390625" style="397" customWidth="1"/>
    <col min="6146" max="6146" width="10.00390625" style="397" customWidth="1"/>
    <col min="6147" max="6147" width="54.25390625" style="397" customWidth="1"/>
    <col min="6148" max="6148" width="5.75390625" style="397" customWidth="1"/>
    <col min="6149" max="6149" width="11.375" style="397" customWidth="1"/>
    <col min="6150" max="6400" width="9.125" style="397" customWidth="1"/>
    <col min="6401" max="6401" width="5.00390625" style="397" customWidth="1"/>
    <col min="6402" max="6402" width="10.00390625" style="397" customWidth="1"/>
    <col min="6403" max="6403" width="54.25390625" style="397" customWidth="1"/>
    <col min="6404" max="6404" width="5.75390625" style="397" customWidth="1"/>
    <col min="6405" max="6405" width="11.375" style="397" customWidth="1"/>
    <col min="6406" max="6656" width="9.125" style="397" customWidth="1"/>
    <col min="6657" max="6657" width="5.00390625" style="397" customWidth="1"/>
    <col min="6658" max="6658" width="10.00390625" style="397" customWidth="1"/>
    <col min="6659" max="6659" width="54.25390625" style="397" customWidth="1"/>
    <col min="6660" max="6660" width="5.75390625" style="397" customWidth="1"/>
    <col min="6661" max="6661" width="11.375" style="397" customWidth="1"/>
    <col min="6662" max="6912" width="9.125" style="397" customWidth="1"/>
    <col min="6913" max="6913" width="5.00390625" style="397" customWidth="1"/>
    <col min="6914" max="6914" width="10.00390625" style="397" customWidth="1"/>
    <col min="6915" max="6915" width="54.25390625" style="397" customWidth="1"/>
    <col min="6916" max="6916" width="5.75390625" style="397" customWidth="1"/>
    <col min="6917" max="6917" width="11.375" style="397" customWidth="1"/>
    <col min="6918" max="7168" width="9.125" style="397" customWidth="1"/>
    <col min="7169" max="7169" width="5.00390625" style="397" customWidth="1"/>
    <col min="7170" max="7170" width="10.00390625" style="397" customWidth="1"/>
    <col min="7171" max="7171" width="54.25390625" style="397" customWidth="1"/>
    <col min="7172" max="7172" width="5.75390625" style="397" customWidth="1"/>
    <col min="7173" max="7173" width="11.375" style="397" customWidth="1"/>
    <col min="7174" max="7424" width="9.125" style="397" customWidth="1"/>
    <col min="7425" max="7425" width="5.00390625" style="397" customWidth="1"/>
    <col min="7426" max="7426" width="10.00390625" style="397" customWidth="1"/>
    <col min="7427" max="7427" width="54.25390625" style="397" customWidth="1"/>
    <col min="7428" max="7428" width="5.75390625" style="397" customWidth="1"/>
    <col min="7429" max="7429" width="11.375" style="397" customWidth="1"/>
    <col min="7430" max="7680" width="9.125" style="397" customWidth="1"/>
    <col min="7681" max="7681" width="5.00390625" style="397" customWidth="1"/>
    <col min="7682" max="7682" width="10.00390625" style="397" customWidth="1"/>
    <col min="7683" max="7683" width="54.25390625" style="397" customWidth="1"/>
    <col min="7684" max="7684" width="5.75390625" style="397" customWidth="1"/>
    <col min="7685" max="7685" width="11.375" style="397" customWidth="1"/>
    <col min="7686" max="7936" width="9.125" style="397" customWidth="1"/>
    <col min="7937" max="7937" width="5.00390625" style="397" customWidth="1"/>
    <col min="7938" max="7938" width="10.00390625" style="397" customWidth="1"/>
    <col min="7939" max="7939" width="54.25390625" style="397" customWidth="1"/>
    <col min="7940" max="7940" width="5.75390625" style="397" customWidth="1"/>
    <col min="7941" max="7941" width="11.375" style="397" customWidth="1"/>
    <col min="7942" max="8192" width="9.125" style="397" customWidth="1"/>
    <col min="8193" max="8193" width="5.00390625" style="397" customWidth="1"/>
    <col min="8194" max="8194" width="10.00390625" style="397" customWidth="1"/>
    <col min="8195" max="8195" width="54.25390625" style="397" customWidth="1"/>
    <col min="8196" max="8196" width="5.75390625" style="397" customWidth="1"/>
    <col min="8197" max="8197" width="11.375" style="397" customWidth="1"/>
    <col min="8198" max="8448" width="9.125" style="397" customWidth="1"/>
    <col min="8449" max="8449" width="5.00390625" style="397" customWidth="1"/>
    <col min="8450" max="8450" width="10.00390625" style="397" customWidth="1"/>
    <col min="8451" max="8451" width="54.25390625" style="397" customWidth="1"/>
    <col min="8452" max="8452" width="5.75390625" style="397" customWidth="1"/>
    <col min="8453" max="8453" width="11.375" style="397" customWidth="1"/>
    <col min="8454" max="8704" width="9.125" style="397" customWidth="1"/>
    <col min="8705" max="8705" width="5.00390625" style="397" customWidth="1"/>
    <col min="8706" max="8706" width="10.00390625" style="397" customWidth="1"/>
    <col min="8707" max="8707" width="54.25390625" style="397" customWidth="1"/>
    <col min="8708" max="8708" width="5.75390625" style="397" customWidth="1"/>
    <col min="8709" max="8709" width="11.375" style="397" customWidth="1"/>
    <col min="8710" max="8960" width="9.125" style="397" customWidth="1"/>
    <col min="8961" max="8961" width="5.00390625" style="397" customWidth="1"/>
    <col min="8962" max="8962" width="10.00390625" style="397" customWidth="1"/>
    <col min="8963" max="8963" width="54.25390625" style="397" customWidth="1"/>
    <col min="8964" max="8964" width="5.75390625" style="397" customWidth="1"/>
    <col min="8965" max="8965" width="11.375" style="397" customWidth="1"/>
    <col min="8966" max="9216" width="9.125" style="397" customWidth="1"/>
    <col min="9217" max="9217" width="5.00390625" style="397" customWidth="1"/>
    <col min="9218" max="9218" width="10.00390625" style="397" customWidth="1"/>
    <col min="9219" max="9219" width="54.25390625" style="397" customWidth="1"/>
    <col min="9220" max="9220" width="5.75390625" style="397" customWidth="1"/>
    <col min="9221" max="9221" width="11.375" style="397" customWidth="1"/>
    <col min="9222" max="9472" width="9.125" style="397" customWidth="1"/>
    <col min="9473" max="9473" width="5.00390625" style="397" customWidth="1"/>
    <col min="9474" max="9474" width="10.00390625" style="397" customWidth="1"/>
    <col min="9475" max="9475" width="54.25390625" style="397" customWidth="1"/>
    <col min="9476" max="9476" width="5.75390625" style="397" customWidth="1"/>
    <col min="9477" max="9477" width="11.375" style="397" customWidth="1"/>
    <col min="9478" max="9728" width="9.125" style="397" customWidth="1"/>
    <col min="9729" max="9729" width="5.00390625" style="397" customWidth="1"/>
    <col min="9730" max="9730" width="10.00390625" style="397" customWidth="1"/>
    <col min="9731" max="9731" width="54.25390625" style="397" customWidth="1"/>
    <col min="9732" max="9732" width="5.75390625" style="397" customWidth="1"/>
    <col min="9733" max="9733" width="11.375" style="397" customWidth="1"/>
    <col min="9734" max="9984" width="9.125" style="397" customWidth="1"/>
    <col min="9985" max="9985" width="5.00390625" style="397" customWidth="1"/>
    <col min="9986" max="9986" width="10.00390625" style="397" customWidth="1"/>
    <col min="9987" max="9987" width="54.25390625" style="397" customWidth="1"/>
    <col min="9988" max="9988" width="5.75390625" style="397" customWidth="1"/>
    <col min="9989" max="9989" width="11.375" style="397" customWidth="1"/>
    <col min="9990" max="10240" width="9.125" style="397" customWidth="1"/>
    <col min="10241" max="10241" width="5.00390625" style="397" customWidth="1"/>
    <col min="10242" max="10242" width="10.00390625" style="397" customWidth="1"/>
    <col min="10243" max="10243" width="54.25390625" style="397" customWidth="1"/>
    <col min="10244" max="10244" width="5.75390625" style="397" customWidth="1"/>
    <col min="10245" max="10245" width="11.375" style="397" customWidth="1"/>
    <col min="10246" max="10496" width="9.125" style="397" customWidth="1"/>
    <col min="10497" max="10497" width="5.00390625" style="397" customWidth="1"/>
    <col min="10498" max="10498" width="10.00390625" style="397" customWidth="1"/>
    <col min="10499" max="10499" width="54.25390625" style="397" customWidth="1"/>
    <col min="10500" max="10500" width="5.75390625" style="397" customWidth="1"/>
    <col min="10501" max="10501" width="11.375" style="397" customWidth="1"/>
    <col min="10502" max="10752" width="9.125" style="397" customWidth="1"/>
    <col min="10753" max="10753" width="5.00390625" style="397" customWidth="1"/>
    <col min="10754" max="10754" width="10.00390625" style="397" customWidth="1"/>
    <col min="10755" max="10755" width="54.25390625" style="397" customWidth="1"/>
    <col min="10756" max="10756" width="5.75390625" style="397" customWidth="1"/>
    <col min="10757" max="10757" width="11.375" style="397" customWidth="1"/>
    <col min="10758" max="11008" width="9.125" style="397" customWidth="1"/>
    <col min="11009" max="11009" width="5.00390625" style="397" customWidth="1"/>
    <col min="11010" max="11010" width="10.00390625" style="397" customWidth="1"/>
    <col min="11011" max="11011" width="54.25390625" style="397" customWidth="1"/>
    <col min="11012" max="11012" width="5.75390625" style="397" customWidth="1"/>
    <col min="11013" max="11013" width="11.375" style="397" customWidth="1"/>
    <col min="11014" max="11264" width="9.125" style="397" customWidth="1"/>
    <col min="11265" max="11265" width="5.00390625" style="397" customWidth="1"/>
    <col min="11266" max="11266" width="10.00390625" style="397" customWidth="1"/>
    <col min="11267" max="11267" width="54.25390625" style="397" customWidth="1"/>
    <col min="11268" max="11268" width="5.75390625" style="397" customWidth="1"/>
    <col min="11269" max="11269" width="11.375" style="397" customWidth="1"/>
    <col min="11270" max="11520" width="9.125" style="397" customWidth="1"/>
    <col min="11521" max="11521" width="5.00390625" style="397" customWidth="1"/>
    <col min="11522" max="11522" width="10.00390625" style="397" customWidth="1"/>
    <col min="11523" max="11523" width="54.25390625" style="397" customWidth="1"/>
    <col min="11524" max="11524" width="5.75390625" style="397" customWidth="1"/>
    <col min="11525" max="11525" width="11.375" style="397" customWidth="1"/>
    <col min="11526" max="11776" width="9.125" style="397" customWidth="1"/>
    <col min="11777" max="11777" width="5.00390625" style="397" customWidth="1"/>
    <col min="11778" max="11778" width="10.00390625" style="397" customWidth="1"/>
    <col min="11779" max="11779" width="54.25390625" style="397" customWidth="1"/>
    <col min="11780" max="11780" width="5.75390625" style="397" customWidth="1"/>
    <col min="11781" max="11781" width="11.375" style="397" customWidth="1"/>
    <col min="11782" max="12032" width="9.125" style="397" customWidth="1"/>
    <col min="12033" max="12033" width="5.00390625" style="397" customWidth="1"/>
    <col min="12034" max="12034" width="10.00390625" style="397" customWidth="1"/>
    <col min="12035" max="12035" width="54.25390625" style="397" customWidth="1"/>
    <col min="12036" max="12036" width="5.75390625" style="397" customWidth="1"/>
    <col min="12037" max="12037" width="11.375" style="397" customWidth="1"/>
    <col min="12038" max="12288" width="9.125" style="397" customWidth="1"/>
    <col min="12289" max="12289" width="5.00390625" style="397" customWidth="1"/>
    <col min="12290" max="12290" width="10.00390625" style="397" customWidth="1"/>
    <col min="12291" max="12291" width="54.25390625" style="397" customWidth="1"/>
    <col min="12292" max="12292" width="5.75390625" style="397" customWidth="1"/>
    <col min="12293" max="12293" width="11.375" style="397" customWidth="1"/>
    <col min="12294" max="12544" width="9.125" style="397" customWidth="1"/>
    <col min="12545" max="12545" width="5.00390625" style="397" customWidth="1"/>
    <col min="12546" max="12546" width="10.00390625" style="397" customWidth="1"/>
    <col min="12547" max="12547" width="54.25390625" style="397" customWidth="1"/>
    <col min="12548" max="12548" width="5.75390625" style="397" customWidth="1"/>
    <col min="12549" max="12549" width="11.375" style="397" customWidth="1"/>
    <col min="12550" max="12800" width="9.125" style="397" customWidth="1"/>
    <col min="12801" max="12801" width="5.00390625" style="397" customWidth="1"/>
    <col min="12802" max="12802" width="10.00390625" style="397" customWidth="1"/>
    <col min="12803" max="12803" width="54.25390625" style="397" customWidth="1"/>
    <col min="12804" max="12804" width="5.75390625" style="397" customWidth="1"/>
    <col min="12805" max="12805" width="11.375" style="397" customWidth="1"/>
    <col min="12806" max="13056" width="9.125" style="397" customWidth="1"/>
    <col min="13057" max="13057" width="5.00390625" style="397" customWidth="1"/>
    <col min="13058" max="13058" width="10.00390625" style="397" customWidth="1"/>
    <col min="13059" max="13059" width="54.25390625" style="397" customWidth="1"/>
    <col min="13060" max="13060" width="5.75390625" style="397" customWidth="1"/>
    <col min="13061" max="13061" width="11.375" style="397" customWidth="1"/>
    <col min="13062" max="13312" width="9.125" style="397" customWidth="1"/>
    <col min="13313" max="13313" width="5.00390625" style="397" customWidth="1"/>
    <col min="13314" max="13314" width="10.00390625" style="397" customWidth="1"/>
    <col min="13315" max="13315" width="54.25390625" style="397" customWidth="1"/>
    <col min="13316" max="13316" width="5.75390625" style="397" customWidth="1"/>
    <col min="13317" max="13317" width="11.375" style="397" customWidth="1"/>
    <col min="13318" max="13568" width="9.125" style="397" customWidth="1"/>
    <col min="13569" max="13569" width="5.00390625" style="397" customWidth="1"/>
    <col min="13570" max="13570" width="10.00390625" style="397" customWidth="1"/>
    <col min="13571" max="13571" width="54.25390625" style="397" customWidth="1"/>
    <col min="13572" max="13572" width="5.75390625" style="397" customWidth="1"/>
    <col min="13573" max="13573" width="11.375" style="397" customWidth="1"/>
    <col min="13574" max="13824" width="9.125" style="397" customWidth="1"/>
    <col min="13825" max="13825" width="5.00390625" style="397" customWidth="1"/>
    <col min="13826" max="13826" width="10.00390625" style="397" customWidth="1"/>
    <col min="13827" max="13827" width="54.25390625" style="397" customWidth="1"/>
    <col min="13828" max="13828" width="5.75390625" style="397" customWidth="1"/>
    <col min="13829" max="13829" width="11.375" style="397" customWidth="1"/>
    <col min="13830" max="14080" width="9.125" style="397" customWidth="1"/>
    <col min="14081" max="14081" width="5.00390625" style="397" customWidth="1"/>
    <col min="14082" max="14082" width="10.00390625" style="397" customWidth="1"/>
    <col min="14083" max="14083" width="54.25390625" style="397" customWidth="1"/>
    <col min="14084" max="14084" width="5.75390625" style="397" customWidth="1"/>
    <col min="14085" max="14085" width="11.375" style="397" customWidth="1"/>
    <col min="14086" max="14336" width="9.125" style="397" customWidth="1"/>
    <col min="14337" max="14337" width="5.00390625" style="397" customWidth="1"/>
    <col min="14338" max="14338" width="10.00390625" style="397" customWidth="1"/>
    <col min="14339" max="14339" width="54.25390625" style="397" customWidth="1"/>
    <col min="14340" max="14340" width="5.75390625" style="397" customWidth="1"/>
    <col min="14341" max="14341" width="11.375" style="397" customWidth="1"/>
    <col min="14342" max="14592" width="9.125" style="397" customWidth="1"/>
    <col min="14593" max="14593" width="5.00390625" style="397" customWidth="1"/>
    <col min="14594" max="14594" width="10.00390625" style="397" customWidth="1"/>
    <col min="14595" max="14595" width="54.25390625" style="397" customWidth="1"/>
    <col min="14596" max="14596" width="5.75390625" style="397" customWidth="1"/>
    <col min="14597" max="14597" width="11.375" style="397" customWidth="1"/>
    <col min="14598" max="14848" width="9.125" style="397" customWidth="1"/>
    <col min="14849" max="14849" width="5.00390625" style="397" customWidth="1"/>
    <col min="14850" max="14850" width="10.00390625" style="397" customWidth="1"/>
    <col min="14851" max="14851" width="54.25390625" style="397" customWidth="1"/>
    <col min="14852" max="14852" width="5.75390625" style="397" customWidth="1"/>
    <col min="14853" max="14853" width="11.375" style="397" customWidth="1"/>
    <col min="14854" max="15104" width="9.125" style="397" customWidth="1"/>
    <col min="15105" max="15105" width="5.00390625" style="397" customWidth="1"/>
    <col min="15106" max="15106" width="10.00390625" style="397" customWidth="1"/>
    <col min="15107" max="15107" width="54.25390625" style="397" customWidth="1"/>
    <col min="15108" max="15108" width="5.75390625" style="397" customWidth="1"/>
    <col min="15109" max="15109" width="11.375" style="397" customWidth="1"/>
    <col min="15110" max="15360" width="9.125" style="397" customWidth="1"/>
    <col min="15361" max="15361" width="5.00390625" style="397" customWidth="1"/>
    <col min="15362" max="15362" width="10.00390625" style="397" customWidth="1"/>
    <col min="15363" max="15363" width="54.25390625" style="397" customWidth="1"/>
    <col min="15364" max="15364" width="5.75390625" style="397" customWidth="1"/>
    <col min="15365" max="15365" width="11.375" style="397" customWidth="1"/>
    <col min="15366" max="15616" width="9.125" style="397" customWidth="1"/>
    <col min="15617" max="15617" width="5.00390625" style="397" customWidth="1"/>
    <col min="15618" max="15618" width="10.00390625" style="397" customWidth="1"/>
    <col min="15619" max="15619" width="54.25390625" style="397" customWidth="1"/>
    <col min="15620" max="15620" width="5.75390625" style="397" customWidth="1"/>
    <col min="15621" max="15621" width="11.375" style="397" customWidth="1"/>
    <col min="15622" max="15872" width="9.125" style="397" customWidth="1"/>
    <col min="15873" max="15873" width="5.00390625" style="397" customWidth="1"/>
    <col min="15874" max="15874" width="10.00390625" style="397" customWidth="1"/>
    <col min="15875" max="15875" width="54.25390625" style="397" customWidth="1"/>
    <col min="15876" max="15876" width="5.75390625" style="397" customWidth="1"/>
    <col min="15877" max="15877" width="11.375" style="397" customWidth="1"/>
    <col min="15878" max="16128" width="9.125" style="397" customWidth="1"/>
    <col min="16129" max="16129" width="5.00390625" style="397" customWidth="1"/>
    <col min="16130" max="16130" width="10.00390625" style="397" customWidth="1"/>
    <col min="16131" max="16131" width="54.25390625" style="397" customWidth="1"/>
    <col min="16132" max="16132" width="5.75390625" style="397" customWidth="1"/>
    <col min="16133" max="16133" width="11.375" style="397" customWidth="1"/>
    <col min="16134" max="16384" width="9.125" style="397" customWidth="1"/>
  </cols>
  <sheetData>
    <row r="2" spans="1:5" ht="12.75">
      <c r="A2" s="613"/>
      <c r="B2" s="613"/>
      <c r="C2" s="613"/>
      <c r="D2" s="613"/>
      <c r="E2" s="613"/>
    </row>
    <row r="3" spans="1:7" ht="18" customHeight="1">
      <c r="A3" s="616" t="s">
        <v>1094</v>
      </c>
      <c r="B3" s="616"/>
      <c r="C3" s="616"/>
      <c r="D3" s="616"/>
      <c r="E3" s="616"/>
      <c r="F3" s="616"/>
      <c r="G3" s="616"/>
    </row>
    <row r="4" spans="1:7" ht="58.5" customHeight="1">
      <c r="A4" s="585" t="s">
        <v>1091</v>
      </c>
      <c r="B4" s="574"/>
      <c r="C4" s="574"/>
      <c r="D4" s="574"/>
      <c r="E4" s="574"/>
      <c r="F4" s="574"/>
      <c r="G4" s="574"/>
    </row>
    <row r="5" spans="1:7" ht="38.25" customHeight="1">
      <c r="A5" s="607" t="s">
        <v>1045</v>
      </c>
      <c r="B5" s="580"/>
      <c r="C5" s="580"/>
      <c r="D5" s="580"/>
      <c r="E5" s="580"/>
      <c r="F5" s="580"/>
      <c r="G5" s="580"/>
    </row>
    <row r="6" spans="1:7" ht="24" customHeight="1">
      <c r="A6" s="622" t="s">
        <v>1098</v>
      </c>
      <c r="B6" s="580"/>
      <c r="C6" s="580"/>
      <c r="D6" s="580"/>
      <c r="E6" s="580"/>
      <c r="F6" s="580"/>
      <c r="G6" s="580"/>
    </row>
    <row r="7" spans="1:7" s="398" customFormat="1" ht="22.5">
      <c r="A7" s="402" t="s">
        <v>540</v>
      </c>
      <c r="B7" s="402" t="s">
        <v>50</v>
      </c>
      <c r="C7" s="402" t="s">
        <v>541</v>
      </c>
      <c r="D7" s="403" t="s">
        <v>4</v>
      </c>
      <c r="E7" s="404" t="s">
        <v>5</v>
      </c>
      <c r="F7" s="405" t="s">
        <v>761</v>
      </c>
      <c r="G7" s="405" t="s">
        <v>22</v>
      </c>
    </row>
    <row r="8" spans="1:7" s="398" customFormat="1" ht="12.75">
      <c r="A8" s="406" t="s">
        <v>542</v>
      </c>
      <c r="B8" s="406" t="s">
        <v>543</v>
      </c>
      <c r="C8" s="406" t="s">
        <v>15</v>
      </c>
      <c r="D8" s="407" t="s">
        <v>544</v>
      </c>
      <c r="E8" s="408" t="s">
        <v>545</v>
      </c>
      <c r="F8" s="409">
        <v>6</v>
      </c>
      <c r="G8" s="409">
        <v>7</v>
      </c>
    </row>
    <row r="9" spans="1:7" s="398" customFormat="1" ht="15">
      <c r="A9" s="614" t="s">
        <v>813</v>
      </c>
      <c r="B9" s="620"/>
      <c r="C9" s="620"/>
      <c r="D9" s="620"/>
      <c r="E9" s="620"/>
      <c r="F9" s="620"/>
      <c r="G9" s="419">
        <f>SUM(G10:G26)</f>
        <v>0</v>
      </c>
    </row>
    <row r="10" spans="1:7" ht="22.5">
      <c r="A10" s="418" t="s">
        <v>34</v>
      </c>
      <c r="B10" s="418" t="s">
        <v>687</v>
      </c>
      <c r="C10" s="422" t="s">
        <v>688</v>
      </c>
      <c r="D10" s="418" t="s">
        <v>112</v>
      </c>
      <c r="E10" s="421">
        <v>0.28</v>
      </c>
      <c r="F10" s="413">
        <v>0</v>
      </c>
      <c r="G10" s="413">
        <f aca="true" t="shared" si="0" ref="G10">ROUND(E10*F10,2)</f>
        <v>0</v>
      </c>
    </row>
    <row r="11" spans="1:7" ht="33.75">
      <c r="A11" s="418" t="s">
        <v>35</v>
      </c>
      <c r="B11" s="399" t="s">
        <v>87</v>
      </c>
      <c r="C11" s="414" t="s">
        <v>762</v>
      </c>
      <c r="D11" s="399" t="s">
        <v>548</v>
      </c>
      <c r="E11" s="421">
        <v>230.82</v>
      </c>
      <c r="F11" s="413">
        <v>0</v>
      </c>
      <c r="G11" s="413">
        <f>ROUND(E11*F11,2)</f>
        <v>0</v>
      </c>
    </row>
    <row r="12" spans="1:7" ht="22.5">
      <c r="A12" s="418" t="s">
        <v>8</v>
      </c>
      <c r="B12" s="399" t="s">
        <v>689</v>
      </c>
      <c r="C12" s="414" t="s">
        <v>690</v>
      </c>
      <c r="D12" s="399" t="s">
        <v>548</v>
      </c>
      <c r="E12" s="416">
        <v>8.25</v>
      </c>
      <c r="F12" s="413">
        <v>0</v>
      </c>
      <c r="G12" s="413">
        <f>ROUND(E12*F12,2)</f>
        <v>0</v>
      </c>
    </row>
    <row r="13" spans="1:7" ht="22.5">
      <c r="A13" s="418" t="s">
        <v>29</v>
      </c>
      <c r="B13" s="399" t="s">
        <v>689</v>
      </c>
      <c r="C13" s="414" t="s">
        <v>691</v>
      </c>
      <c r="D13" s="399" t="s">
        <v>548</v>
      </c>
      <c r="E13" s="416">
        <v>16.5</v>
      </c>
      <c r="F13" s="413">
        <v>0</v>
      </c>
      <c r="G13" s="413">
        <f>ROUND(E13*F13,2)</f>
        <v>0</v>
      </c>
    </row>
    <row r="14" spans="1:7" ht="24.75" customHeight="1">
      <c r="A14" s="418" t="s">
        <v>30</v>
      </c>
      <c r="B14" s="399" t="s">
        <v>87</v>
      </c>
      <c r="C14" s="414" t="s">
        <v>763</v>
      </c>
      <c r="D14" s="399" t="s">
        <v>548</v>
      </c>
      <c r="E14" s="416">
        <v>206.07</v>
      </c>
      <c r="F14" s="413">
        <v>0</v>
      </c>
      <c r="G14" s="413">
        <f aca="true" t="shared" si="1" ref="G14:G79">ROUND(E14*F14,2)</f>
        <v>0</v>
      </c>
    </row>
    <row r="15" spans="1:7" ht="22.5">
      <c r="A15" s="418" t="s">
        <v>31</v>
      </c>
      <c r="B15" s="399" t="s">
        <v>692</v>
      </c>
      <c r="C15" s="414" t="s">
        <v>693</v>
      </c>
      <c r="D15" s="399" t="s">
        <v>551</v>
      </c>
      <c r="E15" s="416">
        <v>412.5</v>
      </c>
      <c r="F15" s="413">
        <v>0</v>
      </c>
      <c r="G15" s="413">
        <f t="shared" si="1"/>
        <v>0</v>
      </c>
    </row>
    <row r="16" spans="1:7" ht="22.5">
      <c r="A16" s="418" t="s">
        <v>32</v>
      </c>
      <c r="B16" s="399" t="s">
        <v>583</v>
      </c>
      <c r="C16" s="414" t="s">
        <v>584</v>
      </c>
      <c r="D16" s="399" t="s">
        <v>551</v>
      </c>
      <c r="E16" s="416">
        <v>6.8</v>
      </c>
      <c r="F16" s="413">
        <v>0</v>
      </c>
      <c r="G16" s="413">
        <f t="shared" si="1"/>
        <v>0</v>
      </c>
    </row>
    <row r="17" spans="1:7" ht="22.5">
      <c r="A17" s="418" t="s">
        <v>36</v>
      </c>
      <c r="B17" s="399" t="s">
        <v>586</v>
      </c>
      <c r="C17" s="414" t="s">
        <v>764</v>
      </c>
      <c r="D17" s="399" t="s">
        <v>551</v>
      </c>
      <c r="E17" s="416">
        <v>6.8</v>
      </c>
      <c r="F17" s="413">
        <v>0</v>
      </c>
      <c r="G17" s="413">
        <f t="shared" si="1"/>
        <v>0</v>
      </c>
    </row>
    <row r="18" spans="1:7" ht="22.5">
      <c r="A18" s="418" t="s">
        <v>33</v>
      </c>
      <c r="B18" s="399" t="s">
        <v>124</v>
      </c>
      <c r="C18" s="414" t="s">
        <v>589</v>
      </c>
      <c r="D18" s="399" t="s">
        <v>551</v>
      </c>
      <c r="E18" s="416">
        <v>6.8</v>
      </c>
      <c r="F18" s="413">
        <v>0</v>
      </c>
      <c r="G18" s="413">
        <f t="shared" si="1"/>
        <v>0</v>
      </c>
    </row>
    <row r="19" spans="1:7" ht="22.5">
      <c r="A19" s="418" t="s">
        <v>37</v>
      </c>
      <c r="B19" s="399" t="s">
        <v>125</v>
      </c>
      <c r="C19" s="414" t="s">
        <v>591</v>
      </c>
      <c r="D19" s="399" t="s">
        <v>551</v>
      </c>
      <c r="E19" s="416">
        <v>6.8</v>
      </c>
      <c r="F19" s="413">
        <v>0</v>
      </c>
      <c r="G19" s="413">
        <f t="shared" si="1"/>
        <v>0</v>
      </c>
    </row>
    <row r="20" spans="1:7" ht="22.5">
      <c r="A20" s="418" t="s">
        <v>38</v>
      </c>
      <c r="B20" s="399" t="s">
        <v>593</v>
      </c>
      <c r="C20" s="414" t="s">
        <v>765</v>
      </c>
      <c r="D20" s="399" t="s">
        <v>548</v>
      </c>
      <c r="E20" s="416">
        <v>2.24</v>
      </c>
      <c r="F20" s="413">
        <v>0</v>
      </c>
      <c r="G20" s="413">
        <f t="shared" si="1"/>
        <v>0</v>
      </c>
    </row>
    <row r="21" spans="1:7" ht="22.5">
      <c r="A21" s="418" t="s">
        <v>47</v>
      </c>
      <c r="B21" s="399" t="s">
        <v>126</v>
      </c>
      <c r="C21" s="414" t="s">
        <v>596</v>
      </c>
      <c r="D21" s="399" t="s">
        <v>551</v>
      </c>
      <c r="E21" s="416">
        <v>6.8</v>
      </c>
      <c r="F21" s="413">
        <v>0</v>
      </c>
      <c r="G21" s="413">
        <f t="shared" si="1"/>
        <v>0</v>
      </c>
    </row>
    <row r="22" spans="1:7" ht="22.5">
      <c r="A22" s="418" t="s">
        <v>48</v>
      </c>
      <c r="B22" s="399" t="s">
        <v>597</v>
      </c>
      <c r="C22" s="414" t="s">
        <v>598</v>
      </c>
      <c r="D22" s="399" t="s">
        <v>551</v>
      </c>
      <c r="E22" s="416">
        <v>6.8</v>
      </c>
      <c r="F22" s="413">
        <v>0</v>
      </c>
      <c r="G22" s="413">
        <f t="shared" si="1"/>
        <v>0</v>
      </c>
    </row>
    <row r="23" spans="1:7" ht="22.5">
      <c r="A23" s="418" t="s">
        <v>39</v>
      </c>
      <c r="B23" s="399" t="s">
        <v>127</v>
      </c>
      <c r="C23" s="414" t="s">
        <v>128</v>
      </c>
      <c r="D23" s="399" t="s">
        <v>551</v>
      </c>
      <c r="E23" s="416">
        <v>6.8</v>
      </c>
      <c r="F23" s="413">
        <v>0</v>
      </c>
      <c r="G23" s="413">
        <f t="shared" si="1"/>
        <v>0</v>
      </c>
    </row>
    <row r="24" spans="1:7" ht="22.5">
      <c r="A24" s="418" t="s">
        <v>40</v>
      </c>
      <c r="B24" s="399" t="s">
        <v>129</v>
      </c>
      <c r="C24" s="414" t="s">
        <v>599</v>
      </c>
      <c r="D24" s="399" t="s">
        <v>551</v>
      </c>
      <c r="E24" s="416">
        <v>6.8</v>
      </c>
      <c r="F24" s="413">
        <v>0</v>
      </c>
      <c r="G24" s="413">
        <f t="shared" si="1"/>
        <v>0</v>
      </c>
    </row>
    <row r="25" spans="1:7" ht="33.75">
      <c r="A25" s="418" t="s">
        <v>49</v>
      </c>
      <c r="B25" s="399" t="s">
        <v>130</v>
      </c>
      <c r="C25" s="414" t="s">
        <v>775</v>
      </c>
      <c r="D25" s="399" t="s">
        <v>551</v>
      </c>
      <c r="E25" s="416">
        <v>6.8</v>
      </c>
      <c r="F25" s="413">
        <v>0</v>
      </c>
      <c r="G25" s="417">
        <f t="shared" si="1"/>
        <v>0</v>
      </c>
    </row>
    <row r="26" spans="1:7" ht="22.5">
      <c r="A26" s="418" t="s">
        <v>89</v>
      </c>
      <c r="B26" s="418" t="s">
        <v>600</v>
      </c>
      <c r="C26" s="422" t="s">
        <v>601</v>
      </c>
      <c r="D26" s="418" t="s">
        <v>551</v>
      </c>
      <c r="E26" s="412">
        <v>6.8</v>
      </c>
      <c r="F26" s="413">
        <v>0</v>
      </c>
      <c r="G26" s="413">
        <f t="shared" si="1"/>
        <v>0</v>
      </c>
    </row>
    <row r="27" spans="1:7" s="398" customFormat="1" ht="15">
      <c r="A27" s="614" t="s">
        <v>814</v>
      </c>
      <c r="B27" s="617"/>
      <c r="C27" s="617"/>
      <c r="D27" s="617"/>
      <c r="E27" s="617"/>
      <c r="F27" s="617"/>
      <c r="G27" s="419">
        <f>SUM(G28:G53)</f>
        <v>0</v>
      </c>
    </row>
    <row r="28" spans="1:7" ht="22.5">
      <c r="A28" s="418" t="s">
        <v>91</v>
      </c>
      <c r="B28" s="418" t="s">
        <v>645</v>
      </c>
      <c r="C28" s="422" t="s">
        <v>694</v>
      </c>
      <c r="D28" s="418" t="s">
        <v>19</v>
      </c>
      <c r="E28" s="421">
        <v>69.5</v>
      </c>
      <c r="F28" s="413">
        <v>0</v>
      </c>
      <c r="G28" s="413">
        <f t="shared" si="1"/>
        <v>0</v>
      </c>
    </row>
    <row r="29" spans="1:7" ht="22.5">
      <c r="A29" s="418" t="s">
        <v>92</v>
      </c>
      <c r="B29" s="410" t="s">
        <v>695</v>
      </c>
      <c r="C29" s="424" t="s">
        <v>696</v>
      </c>
      <c r="D29" s="410" t="s">
        <v>19</v>
      </c>
      <c r="E29" s="415">
        <v>86</v>
      </c>
      <c r="F29" s="413">
        <v>0</v>
      </c>
      <c r="G29" s="413">
        <f t="shared" si="1"/>
        <v>0</v>
      </c>
    </row>
    <row r="30" spans="1:7" ht="22.5">
      <c r="A30" s="418" t="s">
        <v>93</v>
      </c>
      <c r="B30" s="399" t="s">
        <v>697</v>
      </c>
      <c r="C30" s="414" t="s">
        <v>698</v>
      </c>
      <c r="D30" s="399" t="s">
        <v>19</v>
      </c>
      <c r="E30" s="416">
        <v>11</v>
      </c>
      <c r="F30" s="413">
        <v>0</v>
      </c>
      <c r="G30" s="413">
        <f t="shared" si="1"/>
        <v>0</v>
      </c>
    </row>
    <row r="31" spans="1:7" ht="22.5">
      <c r="A31" s="418" t="s">
        <v>94</v>
      </c>
      <c r="B31" s="399" t="s">
        <v>699</v>
      </c>
      <c r="C31" s="414" t="s">
        <v>700</v>
      </c>
      <c r="D31" s="399" t="s">
        <v>510</v>
      </c>
      <c r="E31" s="416">
        <v>6</v>
      </c>
      <c r="F31" s="413">
        <v>0</v>
      </c>
      <c r="G31" s="413">
        <f t="shared" si="1"/>
        <v>0</v>
      </c>
    </row>
    <row r="32" spans="1:7" ht="33.75">
      <c r="A32" s="418" t="s">
        <v>95</v>
      </c>
      <c r="B32" s="399" t="s">
        <v>701</v>
      </c>
      <c r="C32" s="414" t="s">
        <v>702</v>
      </c>
      <c r="D32" s="399" t="s">
        <v>510</v>
      </c>
      <c r="E32" s="416">
        <v>2</v>
      </c>
      <c r="F32" s="413">
        <v>0</v>
      </c>
      <c r="G32" s="413">
        <f t="shared" si="1"/>
        <v>0</v>
      </c>
    </row>
    <row r="33" spans="1:7" ht="22.5">
      <c r="A33" s="418" t="s">
        <v>96</v>
      </c>
      <c r="B33" s="399" t="s">
        <v>703</v>
      </c>
      <c r="C33" s="414" t="s">
        <v>704</v>
      </c>
      <c r="D33" s="399" t="s">
        <v>271</v>
      </c>
      <c r="E33" s="416">
        <v>4</v>
      </c>
      <c r="F33" s="413">
        <v>0</v>
      </c>
      <c r="G33" s="413">
        <f t="shared" si="1"/>
        <v>0</v>
      </c>
    </row>
    <row r="34" spans="1:7" ht="22.5">
      <c r="A34" s="418" t="s">
        <v>97</v>
      </c>
      <c r="B34" s="399" t="s">
        <v>705</v>
      </c>
      <c r="C34" s="414" t="s">
        <v>706</v>
      </c>
      <c r="D34" s="399" t="s">
        <v>271</v>
      </c>
      <c r="E34" s="416">
        <v>2</v>
      </c>
      <c r="F34" s="413">
        <v>0</v>
      </c>
      <c r="G34" s="413">
        <f t="shared" si="1"/>
        <v>0</v>
      </c>
    </row>
    <row r="35" spans="1:7" ht="22.5">
      <c r="A35" s="418" t="s">
        <v>98</v>
      </c>
      <c r="B35" s="399" t="s">
        <v>707</v>
      </c>
      <c r="C35" s="414" t="s">
        <v>708</v>
      </c>
      <c r="D35" s="399" t="s">
        <v>271</v>
      </c>
      <c r="E35" s="416">
        <v>2</v>
      </c>
      <c r="F35" s="413">
        <v>0</v>
      </c>
      <c r="G35" s="413">
        <f t="shared" si="1"/>
        <v>0</v>
      </c>
    </row>
    <row r="36" spans="1:7" ht="22.5">
      <c r="A36" s="418" t="s">
        <v>100</v>
      </c>
      <c r="B36" s="399" t="s">
        <v>709</v>
      </c>
      <c r="C36" s="414" t="s">
        <v>710</v>
      </c>
      <c r="D36" s="399" t="s">
        <v>271</v>
      </c>
      <c r="E36" s="416">
        <v>4</v>
      </c>
      <c r="F36" s="413">
        <v>0</v>
      </c>
      <c r="G36" s="413">
        <f t="shared" si="1"/>
        <v>0</v>
      </c>
    </row>
    <row r="37" spans="1:7" ht="22.5">
      <c r="A37" s="418" t="s">
        <v>776</v>
      </c>
      <c r="B37" s="399" t="s">
        <v>709</v>
      </c>
      <c r="C37" s="414" t="s">
        <v>711</v>
      </c>
      <c r="D37" s="399" t="s">
        <v>271</v>
      </c>
      <c r="E37" s="416">
        <v>4</v>
      </c>
      <c r="F37" s="413">
        <v>0</v>
      </c>
      <c r="G37" s="413">
        <f t="shared" si="1"/>
        <v>0</v>
      </c>
    </row>
    <row r="38" spans="1:7" ht="22.5">
      <c r="A38" s="418" t="s">
        <v>777</v>
      </c>
      <c r="B38" s="399" t="s">
        <v>712</v>
      </c>
      <c r="C38" s="414" t="s">
        <v>713</v>
      </c>
      <c r="D38" s="399" t="s">
        <v>271</v>
      </c>
      <c r="E38" s="416">
        <v>4</v>
      </c>
      <c r="F38" s="413">
        <v>0</v>
      </c>
      <c r="G38" s="413">
        <f t="shared" si="1"/>
        <v>0</v>
      </c>
    </row>
    <row r="39" spans="1:7" ht="22.5">
      <c r="A39" s="418" t="s">
        <v>778</v>
      </c>
      <c r="B39" s="399" t="s">
        <v>714</v>
      </c>
      <c r="C39" s="414" t="s">
        <v>715</v>
      </c>
      <c r="D39" s="399" t="s">
        <v>271</v>
      </c>
      <c r="E39" s="416">
        <v>1</v>
      </c>
      <c r="F39" s="413">
        <v>0</v>
      </c>
      <c r="G39" s="413">
        <f t="shared" si="1"/>
        <v>0</v>
      </c>
    </row>
    <row r="40" spans="1:7" ht="22.5">
      <c r="A40" s="418" t="s">
        <v>779</v>
      </c>
      <c r="B40" s="399" t="s">
        <v>714</v>
      </c>
      <c r="C40" s="414" t="s">
        <v>716</v>
      </c>
      <c r="D40" s="399" t="s">
        <v>271</v>
      </c>
      <c r="E40" s="416">
        <v>1</v>
      </c>
      <c r="F40" s="413">
        <v>0</v>
      </c>
      <c r="G40" s="413">
        <f t="shared" si="1"/>
        <v>0</v>
      </c>
    </row>
    <row r="41" spans="1:7" ht="22.5">
      <c r="A41" s="418" t="s">
        <v>780</v>
      </c>
      <c r="B41" s="399" t="s">
        <v>714</v>
      </c>
      <c r="C41" s="414" t="s">
        <v>717</v>
      </c>
      <c r="D41" s="399" t="s">
        <v>271</v>
      </c>
      <c r="E41" s="416">
        <v>1</v>
      </c>
      <c r="F41" s="413">
        <v>0</v>
      </c>
      <c r="G41" s="413">
        <f t="shared" si="1"/>
        <v>0</v>
      </c>
    </row>
    <row r="42" spans="1:7" ht="22.5">
      <c r="A42" s="418" t="s">
        <v>781</v>
      </c>
      <c r="B42" s="399" t="s">
        <v>714</v>
      </c>
      <c r="C42" s="414" t="s">
        <v>718</v>
      </c>
      <c r="D42" s="399" t="s">
        <v>271</v>
      </c>
      <c r="E42" s="416">
        <v>2</v>
      </c>
      <c r="F42" s="413">
        <v>0</v>
      </c>
      <c r="G42" s="413">
        <f t="shared" si="1"/>
        <v>0</v>
      </c>
    </row>
    <row r="43" spans="1:7" ht="22.5">
      <c r="A43" s="418" t="s">
        <v>782</v>
      </c>
      <c r="B43" s="399" t="s">
        <v>714</v>
      </c>
      <c r="C43" s="414" t="s">
        <v>719</v>
      </c>
      <c r="D43" s="399" t="s">
        <v>271</v>
      </c>
      <c r="E43" s="416">
        <v>3</v>
      </c>
      <c r="F43" s="413">
        <v>0</v>
      </c>
      <c r="G43" s="413">
        <f t="shared" si="1"/>
        <v>0</v>
      </c>
    </row>
    <row r="44" spans="1:7" ht="22.5">
      <c r="A44" s="418" t="s">
        <v>783</v>
      </c>
      <c r="B44" s="503" t="s">
        <v>720</v>
      </c>
      <c r="C44" s="504" t="s">
        <v>721</v>
      </c>
      <c r="D44" s="503" t="s">
        <v>510</v>
      </c>
      <c r="E44" s="505">
        <v>4</v>
      </c>
      <c r="F44" s="413">
        <v>0</v>
      </c>
      <c r="G44" s="413">
        <f t="shared" si="1"/>
        <v>0</v>
      </c>
    </row>
    <row r="45" spans="1:7" ht="22.5">
      <c r="A45" s="431" t="s">
        <v>784</v>
      </c>
      <c r="B45" s="410" t="s">
        <v>699</v>
      </c>
      <c r="C45" s="424" t="s">
        <v>722</v>
      </c>
      <c r="D45" s="410" t="s">
        <v>510</v>
      </c>
      <c r="E45" s="415">
        <v>4</v>
      </c>
      <c r="F45" s="413">
        <v>0</v>
      </c>
      <c r="G45" s="432">
        <f t="shared" si="1"/>
        <v>0</v>
      </c>
    </row>
    <row r="46" spans="1:7" ht="22.5">
      <c r="A46" s="418" t="s">
        <v>785</v>
      </c>
      <c r="B46" s="399" t="s">
        <v>723</v>
      </c>
      <c r="C46" s="414" t="s">
        <v>724</v>
      </c>
      <c r="D46" s="399" t="s">
        <v>271</v>
      </c>
      <c r="E46" s="416">
        <v>2</v>
      </c>
      <c r="F46" s="413">
        <v>0</v>
      </c>
      <c r="G46" s="413">
        <f t="shared" si="1"/>
        <v>0</v>
      </c>
    </row>
    <row r="47" spans="1:7" ht="22.5">
      <c r="A47" s="418" t="s">
        <v>786</v>
      </c>
      <c r="B47" s="399" t="s">
        <v>714</v>
      </c>
      <c r="C47" s="414" t="s">
        <v>725</v>
      </c>
      <c r="D47" s="399" t="s">
        <v>271</v>
      </c>
      <c r="E47" s="416">
        <v>2</v>
      </c>
      <c r="F47" s="413">
        <v>0</v>
      </c>
      <c r="G47" s="413">
        <f t="shared" si="1"/>
        <v>0</v>
      </c>
    </row>
    <row r="48" spans="1:7" ht="22.5">
      <c r="A48" s="418" t="s">
        <v>787</v>
      </c>
      <c r="B48" s="399" t="s">
        <v>726</v>
      </c>
      <c r="C48" s="414" t="s">
        <v>727</v>
      </c>
      <c r="D48" s="399" t="s">
        <v>271</v>
      </c>
      <c r="E48" s="416">
        <v>4</v>
      </c>
      <c r="F48" s="413">
        <v>0</v>
      </c>
      <c r="G48" s="413">
        <f t="shared" si="1"/>
        <v>0</v>
      </c>
    </row>
    <row r="49" spans="1:7" ht="22.5">
      <c r="A49" s="418" t="s">
        <v>788</v>
      </c>
      <c r="B49" s="399" t="s">
        <v>726</v>
      </c>
      <c r="C49" s="414" t="s">
        <v>728</v>
      </c>
      <c r="D49" s="399" t="s">
        <v>271</v>
      </c>
      <c r="E49" s="416">
        <v>2</v>
      </c>
      <c r="F49" s="413">
        <v>0</v>
      </c>
      <c r="G49" s="413">
        <f t="shared" si="1"/>
        <v>0</v>
      </c>
    </row>
    <row r="50" spans="1:7" ht="22.5">
      <c r="A50" s="418" t="s">
        <v>789</v>
      </c>
      <c r="B50" s="399" t="s">
        <v>226</v>
      </c>
      <c r="C50" s="414" t="s">
        <v>729</v>
      </c>
      <c r="D50" s="399" t="s">
        <v>19</v>
      </c>
      <c r="E50" s="416">
        <v>12</v>
      </c>
      <c r="F50" s="413">
        <v>0</v>
      </c>
      <c r="G50" s="413">
        <f t="shared" si="1"/>
        <v>0</v>
      </c>
    </row>
    <row r="51" spans="1:7" ht="22.5">
      <c r="A51" s="418" t="s">
        <v>790</v>
      </c>
      <c r="B51" s="399" t="s">
        <v>730</v>
      </c>
      <c r="C51" s="414" t="s">
        <v>731</v>
      </c>
      <c r="D51" s="399" t="s">
        <v>90</v>
      </c>
      <c r="E51" s="416">
        <v>6</v>
      </c>
      <c r="F51" s="413">
        <v>0</v>
      </c>
      <c r="G51" s="413">
        <f t="shared" si="1"/>
        <v>0</v>
      </c>
    </row>
    <row r="52" spans="1:7" ht="22.5">
      <c r="A52" s="418" t="s">
        <v>791</v>
      </c>
      <c r="B52" s="399" t="s">
        <v>227</v>
      </c>
      <c r="C52" s="414" t="s">
        <v>732</v>
      </c>
      <c r="D52" s="399" t="s">
        <v>19</v>
      </c>
      <c r="E52" s="416">
        <v>86</v>
      </c>
      <c r="F52" s="413">
        <v>0</v>
      </c>
      <c r="G52" s="413">
        <f t="shared" si="1"/>
        <v>0</v>
      </c>
    </row>
    <row r="53" spans="1:7" ht="22.5">
      <c r="A53" s="418" t="s">
        <v>792</v>
      </c>
      <c r="B53" s="399" t="s">
        <v>733</v>
      </c>
      <c r="C53" s="414" t="s">
        <v>734</v>
      </c>
      <c r="D53" s="399" t="s">
        <v>19</v>
      </c>
      <c r="E53" s="416">
        <v>86</v>
      </c>
      <c r="F53" s="413">
        <v>0</v>
      </c>
      <c r="G53" s="417">
        <f t="shared" si="1"/>
        <v>0</v>
      </c>
    </row>
    <row r="54" spans="1:7" s="398" customFormat="1" ht="15">
      <c r="A54" s="614" t="s">
        <v>815</v>
      </c>
      <c r="B54" s="617"/>
      <c r="C54" s="617"/>
      <c r="D54" s="617"/>
      <c r="E54" s="617"/>
      <c r="F54" s="617"/>
      <c r="G54" s="419">
        <f>SUM(G55:G79)</f>
        <v>0</v>
      </c>
    </row>
    <row r="55" spans="1:7" ht="22.5">
      <c r="A55" s="418" t="s">
        <v>793</v>
      </c>
      <c r="B55" s="418" t="s">
        <v>645</v>
      </c>
      <c r="C55" s="422" t="s">
        <v>735</v>
      </c>
      <c r="D55" s="418" t="s">
        <v>19</v>
      </c>
      <c r="E55" s="421">
        <v>156</v>
      </c>
      <c r="F55" s="413">
        <v>0</v>
      </c>
      <c r="G55" s="413">
        <f t="shared" si="1"/>
        <v>0</v>
      </c>
    </row>
    <row r="56" spans="1:7" ht="22.5">
      <c r="A56" s="418" t="s">
        <v>794</v>
      </c>
      <c r="B56" s="410" t="s">
        <v>736</v>
      </c>
      <c r="C56" s="424" t="s">
        <v>737</v>
      </c>
      <c r="D56" s="410" t="s">
        <v>19</v>
      </c>
      <c r="E56" s="415">
        <v>189</v>
      </c>
      <c r="F56" s="413">
        <v>0</v>
      </c>
      <c r="G56" s="413">
        <f t="shared" si="1"/>
        <v>0</v>
      </c>
    </row>
    <row r="57" spans="1:7" ht="22.5">
      <c r="A57" s="418" t="s">
        <v>795</v>
      </c>
      <c r="B57" s="399" t="s">
        <v>697</v>
      </c>
      <c r="C57" s="414" t="s">
        <v>738</v>
      </c>
      <c r="D57" s="399" t="s">
        <v>19</v>
      </c>
      <c r="E57" s="416">
        <v>10.5</v>
      </c>
      <c r="F57" s="413">
        <v>0</v>
      </c>
      <c r="G57" s="413">
        <f t="shared" si="1"/>
        <v>0</v>
      </c>
    </row>
    <row r="58" spans="1:7" ht="22.5">
      <c r="A58" s="418" t="s">
        <v>796</v>
      </c>
      <c r="B58" s="399" t="s">
        <v>739</v>
      </c>
      <c r="C58" s="414" t="s">
        <v>740</v>
      </c>
      <c r="D58" s="399" t="s">
        <v>510</v>
      </c>
      <c r="E58" s="416">
        <v>5</v>
      </c>
      <c r="F58" s="413">
        <v>0</v>
      </c>
      <c r="G58" s="413">
        <f t="shared" si="1"/>
        <v>0</v>
      </c>
    </row>
    <row r="59" spans="1:7" ht="22.5">
      <c r="A59" s="418" t="s">
        <v>797</v>
      </c>
      <c r="B59" s="399" t="s">
        <v>741</v>
      </c>
      <c r="C59" s="414" t="s">
        <v>742</v>
      </c>
      <c r="D59" s="399" t="s">
        <v>271</v>
      </c>
      <c r="E59" s="416">
        <v>2</v>
      </c>
      <c r="F59" s="413">
        <v>0</v>
      </c>
      <c r="G59" s="413">
        <f t="shared" si="1"/>
        <v>0</v>
      </c>
    </row>
    <row r="60" spans="1:7" ht="33.75">
      <c r="A60" s="418" t="s">
        <v>798</v>
      </c>
      <c r="B60" s="399" t="s">
        <v>701</v>
      </c>
      <c r="C60" s="414" t="s">
        <v>702</v>
      </c>
      <c r="D60" s="399" t="s">
        <v>510</v>
      </c>
      <c r="E60" s="416">
        <v>2</v>
      </c>
      <c r="F60" s="413">
        <v>0</v>
      </c>
      <c r="G60" s="413">
        <f t="shared" si="1"/>
        <v>0</v>
      </c>
    </row>
    <row r="61" spans="1:7" ht="22.5">
      <c r="A61" s="418" t="s">
        <v>799</v>
      </c>
      <c r="B61" s="399" t="s">
        <v>739</v>
      </c>
      <c r="C61" s="414" t="s">
        <v>743</v>
      </c>
      <c r="D61" s="399" t="s">
        <v>510</v>
      </c>
      <c r="E61" s="416">
        <v>4</v>
      </c>
      <c r="F61" s="413">
        <v>0</v>
      </c>
      <c r="G61" s="413">
        <f t="shared" si="1"/>
        <v>0</v>
      </c>
    </row>
    <row r="62" spans="1:7" ht="22.5">
      <c r="A62" s="418" t="s">
        <v>800</v>
      </c>
      <c r="B62" s="399" t="s">
        <v>720</v>
      </c>
      <c r="C62" s="414" t="s">
        <v>744</v>
      </c>
      <c r="D62" s="399" t="s">
        <v>510</v>
      </c>
      <c r="E62" s="416">
        <v>4</v>
      </c>
      <c r="F62" s="413">
        <v>0</v>
      </c>
      <c r="G62" s="413">
        <f t="shared" si="1"/>
        <v>0</v>
      </c>
    </row>
    <row r="63" spans="1:7" ht="22.5">
      <c r="A63" s="418" t="s">
        <v>801</v>
      </c>
      <c r="B63" s="399" t="s">
        <v>745</v>
      </c>
      <c r="C63" s="414" t="s">
        <v>746</v>
      </c>
      <c r="D63" s="399" t="s">
        <v>271</v>
      </c>
      <c r="E63" s="416">
        <v>4</v>
      </c>
      <c r="F63" s="413">
        <v>0</v>
      </c>
      <c r="G63" s="413">
        <f t="shared" si="1"/>
        <v>0</v>
      </c>
    </row>
    <row r="64" spans="1:7" ht="22.5">
      <c r="A64" s="418" t="s">
        <v>802</v>
      </c>
      <c r="B64" s="399" t="s">
        <v>747</v>
      </c>
      <c r="C64" s="414" t="s">
        <v>748</v>
      </c>
      <c r="D64" s="399" t="s">
        <v>271</v>
      </c>
      <c r="E64" s="416">
        <v>2</v>
      </c>
      <c r="F64" s="413">
        <v>0</v>
      </c>
      <c r="G64" s="413">
        <f t="shared" si="1"/>
        <v>0</v>
      </c>
    </row>
    <row r="65" spans="1:7" ht="22.5">
      <c r="A65" s="418" t="s">
        <v>803</v>
      </c>
      <c r="B65" s="399" t="s">
        <v>703</v>
      </c>
      <c r="C65" s="414" t="s">
        <v>704</v>
      </c>
      <c r="D65" s="399" t="s">
        <v>271</v>
      </c>
      <c r="E65" s="416">
        <v>4</v>
      </c>
      <c r="F65" s="413">
        <v>0</v>
      </c>
      <c r="G65" s="413">
        <f t="shared" si="1"/>
        <v>0</v>
      </c>
    </row>
    <row r="66" spans="1:7" ht="22.5">
      <c r="A66" s="418" t="s">
        <v>804</v>
      </c>
      <c r="B66" s="399" t="s">
        <v>749</v>
      </c>
      <c r="C66" s="414" t="s">
        <v>750</v>
      </c>
      <c r="D66" s="399" t="s">
        <v>271</v>
      </c>
      <c r="E66" s="416">
        <v>2</v>
      </c>
      <c r="F66" s="413">
        <v>0</v>
      </c>
      <c r="G66" s="413">
        <f t="shared" si="1"/>
        <v>0</v>
      </c>
    </row>
    <row r="67" spans="1:7" ht="22.5">
      <c r="A67" s="418" t="s">
        <v>805</v>
      </c>
      <c r="B67" s="399" t="s">
        <v>741</v>
      </c>
      <c r="C67" s="414" t="s">
        <v>751</v>
      </c>
      <c r="D67" s="399" t="s">
        <v>271</v>
      </c>
      <c r="E67" s="416">
        <v>2</v>
      </c>
      <c r="F67" s="413">
        <v>0</v>
      </c>
      <c r="G67" s="413">
        <f t="shared" si="1"/>
        <v>0</v>
      </c>
    </row>
    <row r="68" spans="1:7" ht="22.5">
      <c r="A68" s="418" t="s">
        <v>806</v>
      </c>
      <c r="B68" s="399" t="s">
        <v>749</v>
      </c>
      <c r="C68" s="414" t="s">
        <v>752</v>
      </c>
      <c r="D68" s="399" t="s">
        <v>271</v>
      </c>
      <c r="E68" s="416">
        <v>4</v>
      </c>
      <c r="F68" s="413">
        <v>0</v>
      </c>
      <c r="G68" s="413">
        <f t="shared" si="1"/>
        <v>0</v>
      </c>
    </row>
    <row r="69" spans="1:7" ht="22.5">
      <c r="A69" s="418" t="s">
        <v>816</v>
      </c>
      <c r="B69" s="399" t="s">
        <v>707</v>
      </c>
      <c r="C69" s="414" t="s">
        <v>708</v>
      </c>
      <c r="D69" s="399" t="s">
        <v>271</v>
      </c>
      <c r="E69" s="416">
        <v>2</v>
      </c>
      <c r="F69" s="413">
        <v>0</v>
      </c>
      <c r="G69" s="413">
        <f t="shared" si="1"/>
        <v>0</v>
      </c>
    </row>
    <row r="70" spans="1:7" ht="22.5">
      <c r="A70" s="418" t="s">
        <v>817</v>
      </c>
      <c r="B70" s="399" t="s">
        <v>741</v>
      </c>
      <c r="C70" s="414" t="s">
        <v>753</v>
      </c>
      <c r="D70" s="399" t="s">
        <v>271</v>
      </c>
      <c r="E70" s="416">
        <v>1</v>
      </c>
      <c r="F70" s="413">
        <v>0</v>
      </c>
      <c r="G70" s="413">
        <f t="shared" si="1"/>
        <v>0</v>
      </c>
    </row>
    <row r="71" spans="1:7" ht="22.5">
      <c r="A71" s="418" t="s">
        <v>818</v>
      </c>
      <c r="B71" s="399" t="s">
        <v>741</v>
      </c>
      <c r="C71" s="414" t="s">
        <v>754</v>
      </c>
      <c r="D71" s="399" t="s">
        <v>271</v>
      </c>
      <c r="E71" s="416">
        <v>1</v>
      </c>
      <c r="F71" s="413">
        <v>0</v>
      </c>
      <c r="G71" s="413">
        <f t="shared" si="1"/>
        <v>0</v>
      </c>
    </row>
    <row r="72" spans="1:7" ht="22.5">
      <c r="A72" s="418" t="s">
        <v>819</v>
      </c>
      <c r="B72" s="399" t="s">
        <v>741</v>
      </c>
      <c r="C72" s="414" t="s">
        <v>755</v>
      </c>
      <c r="D72" s="399" t="s">
        <v>271</v>
      </c>
      <c r="E72" s="416">
        <v>1</v>
      </c>
      <c r="F72" s="413">
        <v>0</v>
      </c>
      <c r="G72" s="413">
        <f t="shared" si="1"/>
        <v>0</v>
      </c>
    </row>
    <row r="73" spans="1:7" ht="22.5">
      <c r="A73" s="418" t="s">
        <v>820</v>
      </c>
      <c r="B73" s="399" t="s">
        <v>741</v>
      </c>
      <c r="C73" s="414" t="s">
        <v>756</v>
      </c>
      <c r="D73" s="399" t="s">
        <v>271</v>
      </c>
      <c r="E73" s="416">
        <v>4</v>
      </c>
      <c r="F73" s="413">
        <v>0</v>
      </c>
      <c r="G73" s="413">
        <f t="shared" si="1"/>
        <v>0</v>
      </c>
    </row>
    <row r="74" spans="1:7" ht="22.5">
      <c r="A74" s="418" t="s">
        <v>821</v>
      </c>
      <c r="B74" s="399" t="s">
        <v>741</v>
      </c>
      <c r="C74" s="414" t="s">
        <v>757</v>
      </c>
      <c r="D74" s="399" t="s">
        <v>271</v>
      </c>
      <c r="E74" s="416">
        <v>4</v>
      </c>
      <c r="F74" s="413">
        <v>0</v>
      </c>
      <c r="G74" s="413">
        <f t="shared" si="1"/>
        <v>0</v>
      </c>
    </row>
    <row r="75" spans="1:7" ht="30" customHeight="1">
      <c r="A75" s="418" t="s">
        <v>822</v>
      </c>
      <c r="B75" s="399" t="s">
        <v>627</v>
      </c>
      <c r="C75" s="414" t="s">
        <v>758</v>
      </c>
      <c r="D75" s="399" t="s">
        <v>107</v>
      </c>
      <c r="E75" s="416">
        <v>4</v>
      </c>
      <c r="F75" s="413">
        <v>0</v>
      </c>
      <c r="G75" s="413">
        <f t="shared" si="1"/>
        <v>0</v>
      </c>
    </row>
    <row r="76" spans="1:7" ht="22.5">
      <c r="A76" s="418" t="s">
        <v>823</v>
      </c>
      <c r="B76" s="399" t="s">
        <v>226</v>
      </c>
      <c r="C76" s="414" t="s">
        <v>729</v>
      </c>
      <c r="D76" s="399" t="s">
        <v>19</v>
      </c>
      <c r="E76" s="416">
        <v>21</v>
      </c>
      <c r="F76" s="413">
        <v>0</v>
      </c>
      <c r="G76" s="413">
        <f t="shared" si="1"/>
        <v>0</v>
      </c>
    </row>
    <row r="77" spans="1:7" ht="22.5">
      <c r="A77" s="418" t="s">
        <v>824</v>
      </c>
      <c r="B77" s="399" t="s">
        <v>730</v>
      </c>
      <c r="C77" s="414" t="s">
        <v>731</v>
      </c>
      <c r="D77" s="399" t="s">
        <v>90</v>
      </c>
      <c r="E77" s="416">
        <v>6</v>
      </c>
      <c r="F77" s="413">
        <v>0</v>
      </c>
      <c r="G77" s="413">
        <f t="shared" si="1"/>
        <v>0</v>
      </c>
    </row>
    <row r="78" spans="1:7" ht="22.5">
      <c r="A78" s="418" t="s">
        <v>825</v>
      </c>
      <c r="B78" s="399" t="s">
        <v>227</v>
      </c>
      <c r="C78" s="414" t="s">
        <v>732</v>
      </c>
      <c r="D78" s="399" t="s">
        <v>19</v>
      </c>
      <c r="E78" s="416">
        <v>189</v>
      </c>
      <c r="F78" s="413">
        <v>0</v>
      </c>
      <c r="G78" s="413">
        <f t="shared" si="1"/>
        <v>0</v>
      </c>
    </row>
    <row r="79" spans="1:7" ht="22.5">
      <c r="A79" s="418" t="s">
        <v>826</v>
      </c>
      <c r="B79" s="400" t="s">
        <v>759</v>
      </c>
      <c r="C79" s="425" t="s">
        <v>760</v>
      </c>
      <c r="D79" s="400" t="s">
        <v>19</v>
      </c>
      <c r="E79" s="423">
        <v>189</v>
      </c>
      <c r="F79" s="413">
        <v>0</v>
      </c>
      <c r="G79" s="413">
        <f t="shared" si="1"/>
        <v>0</v>
      </c>
    </row>
    <row r="81" spans="3:7" ht="12.75">
      <c r="C81" s="618" t="s">
        <v>807</v>
      </c>
      <c r="D81" s="619"/>
      <c r="E81" s="619"/>
      <c r="F81" s="619"/>
      <c r="G81" s="429">
        <f>G9+G27+G54</f>
        <v>0</v>
      </c>
    </row>
    <row r="82" spans="3:7" ht="12.75">
      <c r="C82" s="618" t="s">
        <v>67</v>
      </c>
      <c r="D82" s="619"/>
      <c r="E82" s="619"/>
      <c r="F82" s="619"/>
      <c r="G82" s="429">
        <f>ROUND(0.23*G81,2)</f>
        <v>0</v>
      </c>
    </row>
    <row r="83" spans="3:7" ht="12.75">
      <c r="C83" s="618" t="s">
        <v>808</v>
      </c>
      <c r="D83" s="619"/>
      <c r="E83" s="619"/>
      <c r="F83" s="619"/>
      <c r="G83" s="429">
        <f>G81+G82</f>
        <v>0</v>
      </c>
    </row>
    <row r="88" spans="3:7" ht="12.75">
      <c r="C88" s="501" t="s">
        <v>1080</v>
      </c>
      <c r="D88" s="609" t="s">
        <v>1081</v>
      </c>
      <c r="E88" s="610"/>
      <c r="F88" s="610"/>
      <c r="G88" s="610"/>
    </row>
    <row r="89" spans="3:7" ht="12.75">
      <c r="C89" s="502" t="s">
        <v>1079</v>
      </c>
      <c r="D89" s="609" t="s">
        <v>69</v>
      </c>
      <c r="E89" s="610"/>
      <c r="F89" s="610"/>
      <c r="G89" s="610"/>
    </row>
    <row r="90" spans="4:7" ht="12.75">
      <c r="D90" s="621"/>
      <c r="E90" s="577"/>
      <c r="F90" s="577"/>
      <c r="G90" s="577"/>
    </row>
  </sheetData>
  <mergeCells count="14">
    <mergeCell ref="A2:E2"/>
    <mergeCell ref="A3:G3"/>
    <mergeCell ref="A4:G4"/>
    <mergeCell ref="C81:F81"/>
    <mergeCell ref="C82:F82"/>
    <mergeCell ref="A5:G5"/>
    <mergeCell ref="A6:G6"/>
    <mergeCell ref="D89:G89"/>
    <mergeCell ref="D90:G90"/>
    <mergeCell ref="D88:G88"/>
    <mergeCell ref="C83:F83"/>
    <mergeCell ref="A9:F9"/>
    <mergeCell ref="A27:F27"/>
    <mergeCell ref="A54:F54"/>
  </mergeCells>
  <printOptions horizontalCentered="1"/>
  <pageMargins left="0.7874015748031497" right="0.7874015748031497" top="0.3937007874015748" bottom="0.3937007874015748" header="0.1968503937007874" footer="0.1968503937007874"/>
  <pageSetup horizontalDpi="600" verticalDpi="600" orientation="portrait" paperSize="9" scale="84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1"/>
  <sheetViews>
    <sheetView zoomScale="106" zoomScaleNormal="106" workbookViewId="0" topLeftCell="A1">
      <selection activeCell="J19" sqref="J19"/>
    </sheetView>
  </sheetViews>
  <sheetFormatPr defaultColWidth="9.00390625" defaultRowHeight="12.75"/>
  <cols>
    <col min="1" max="1" width="4.375" style="4" customWidth="1"/>
    <col min="2" max="2" width="10.00390625" style="4" customWidth="1"/>
    <col min="3" max="3" width="38.125" style="4" customWidth="1"/>
    <col min="4" max="4" width="7.00390625" style="4" customWidth="1"/>
    <col min="5" max="6" width="9.125" style="4" customWidth="1"/>
    <col min="7" max="7" width="9.875" style="4" bestFit="1" customWidth="1"/>
    <col min="8" max="16384" width="9.125" style="4" customWidth="1"/>
  </cols>
  <sheetData>
    <row r="1" spans="1:7" ht="12.75" customHeight="1">
      <c r="A1" s="623" t="s">
        <v>1094</v>
      </c>
      <c r="B1" s="623"/>
      <c r="C1" s="623"/>
      <c r="D1" s="623"/>
      <c r="E1" s="623"/>
      <c r="F1" s="623"/>
      <c r="G1" s="623"/>
    </row>
    <row r="2" spans="1:7" ht="7.5" customHeight="1">
      <c r="A2" s="623"/>
      <c r="B2" s="623"/>
      <c r="C2" s="623"/>
      <c r="D2" s="623"/>
      <c r="E2" s="623"/>
      <c r="F2" s="623"/>
      <c r="G2" s="623"/>
    </row>
    <row r="3" spans="1:12" ht="54" customHeight="1">
      <c r="A3" s="585" t="s">
        <v>1092</v>
      </c>
      <c r="B3" s="574"/>
      <c r="C3" s="574"/>
      <c r="D3" s="574"/>
      <c r="E3" s="574"/>
      <c r="F3" s="574"/>
      <c r="G3" s="574"/>
      <c r="H3" s="244"/>
      <c r="I3" s="244"/>
      <c r="J3" s="244"/>
      <c r="K3" s="244"/>
      <c r="L3" s="244"/>
    </row>
    <row r="4" spans="1:12" ht="33.75" customHeight="1">
      <c r="A4" s="607" t="s">
        <v>1045</v>
      </c>
      <c r="B4" s="580"/>
      <c r="C4" s="580"/>
      <c r="D4" s="580"/>
      <c r="E4" s="580"/>
      <c r="F4" s="580"/>
      <c r="G4" s="580"/>
      <c r="H4" s="436"/>
      <c r="I4" s="436"/>
      <c r="J4" s="436"/>
      <c r="K4" s="436"/>
      <c r="L4" s="436"/>
    </row>
    <row r="5" spans="1:7" ht="18" customHeight="1">
      <c r="A5" s="624" t="s">
        <v>435</v>
      </c>
      <c r="B5" s="625"/>
      <c r="C5" s="625"/>
      <c r="D5" s="625"/>
      <c r="E5" s="625"/>
      <c r="F5" s="625"/>
      <c r="G5" s="625"/>
    </row>
    <row r="6" ht="6.75" customHeight="1">
      <c r="C6" s="5"/>
    </row>
    <row r="7" spans="1:7" ht="12.75">
      <c r="A7" s="626" t="s">
        <v>16</v>
      </c>
      <c r="B7" s="626" t="s">
        <v>50</v>
      </c>
      <c r="C7" s="627" t="s">
        <v>20</v>
      </c>
      <c r="D7" s="626" t="s">
        <v>51</v>
      </c>
      <c r="E7" s="626" t="s">
        <v>5</v>
      </c>
      <c r="F7" s="626" t="s">
        <v>52</v>
      </c>
      <c r="G7" s="626" t="s">
        <v>22</v>
      </c>
    </row>
    <row r="8" spans="1:7" ht="12.75">
      <c r="A8" s="626"/>
      <c r="B8" s="626"/>
      <c r="C8" s="627"/>
      <c r="D8" s="626"/>
      <c r="E8" s="626"/>
      <c r="F8" s="626"/>
      <c r="G8" s="626"/>
    </row>
    <row r="9" spans="1:7" ht="12.75">
      <c r="A9" s="626"/>
      <c r="B9" s="626"/>
      <c r="C9" s="627"/>
      <c r="D9" s="626"/>
      <c r="E9" s="626"/>
      <c r="F9" s="626"/>
      <c r="G9" s="626"/>
    </row>
    <row r="10" spans="1:7" ht="9.75" customHeight="1">
      <c r="A10" s="435">
        <v>1</v>
      </c>
      <c r="B10" s="435">
        <v>2</v>
      </c>
      <c r="C10" s="435">
        <v>3</v>
      </c>
      <c r="D10" s="435">
        <v>4</v>
      </c>
      <c r="E10" s="435">
        <v>5</v>
      </c>
      <c r="F10" s="435">
        <v>6</v>
      </c>
      <c r="G10" s="435">
        <v>7</v>
      </c>
    </row>
    <row r="11" spans="1:16" ht="30" customHeight="1">
      <c r="A11" s="20" t="s">
        <v>34</v>
      </c>
      <c r="B11" s="7" t="s">
        <v>75</v>
      </c>
      <c r="C11" s="7" t="s">
        <v>57</v>
      </c>
      <c r="D11" s="6" t="s">
        <v>19</v>
      </c>
      <c r="E11" s="7">
        <v>836</v>
      </c>
      <c r="F11" s="21">
        <v>0</v>
      </c>
      <c r="G11" s="7">
        <f>ROUND(E11*F11,2)</f>
        <v>0</v>
      </c>
      <c r="H11" s="5"/>
      <c r="P11" s="8"/>
    </row>
    <row r="12" spans="1:8" ht="24">
      <c r="A12" s="20" t="s">
        <v>35</v>
      </c>
      <c r="B12" s="7" t="s">
        <v>53</v>
      </c>
      <c r="C12" s="7" t="s">
        <v>106</v>
      </c>
      <c r="D12" s="6" t="s">
        <v>19</v>
      </c>
      <c r="E12" s="7">
        <v>870</v>
      </c>
      <c r="F12" s="21">
        <v>0</v>
      </c>
      <c r="G12" s="7">
        <f aca="true" t="shared" si="0" ref="G12:G35">ROUND(E12*F12,2)</f>
        <v>0</v>
      </c>
      <c r="H12" s="5"/>
    </row>
    <row r="13" spans="1:16" ht="24">
      <c r="A13" s="20" t="s">
        <v>8</v>
      </c>
      <c r="B13" s="7" t="s">
        <v>54</v>
      </c>
      <c r="C13" s="7" t="s">
        <v>55</v>
      </c>
      <c r="D13" s="6" t="s">
        <v>19</v>
      </c>
      <c r="E13" s="7">
        <v>1672</v>
      </c>
      <c r="F13" s="21">
        <v>0</v>
      </c>
      <c r="G13" s="7">
        <f t="shared" si="0"/>
        <v>0</v>
      </c>
      <c r="P13" s="8"/>
    </row>
    <row r="14" spans="1:7" ht="24">
      <c r="A14" s="20" t="s">
        <v>29</v>
      </c>
      <c r="B14" s="7" t="s">
        <v>136</v>
      </c>
      <c r="C14" s="7" t="s">
        <v>137</v>
      </c>
      <c r="D14" s="6" t="s">
        <v>19</v>
      </c>
      <c r="E14" s="7">
        <v>52</v>
      </c>
      <c r="F14" s="21">
        <v>0</v>
      </c>
      <c r="G14" s="7">
        <f t="shared" si="0"/>
        <v>0</v>
      </c>
    </row>
    <row r="15" spans="1:7" ht="24">
      <c r="A15" s="20" t="s">
        <v>30</v>
      </c>
      <c r="B15" s="7" t="s">
        <v>108</v>
      </c>
      <c r="C15" s="7" t="s">
        <v>138</v>
      </c>
      <c r="D15" s="6" t="s">
        <v>19</v>
      </c>
      <c r="E15" s="7">
        <v>52</v>
      </c>
      <c r="F15" s="21">
        <v>0</v>
      </c>
      <c r="G15" s="7">
        <f t="shared" si="0"/>
        <v>0</v>
      </c>
    </row>
    <row r="16" spans="1:7" ht="24">
      <c r="A16" s="20" t="s">
        <v>31</v>
      </c>
      <c r="B16" s="7" t="s">
        <v>139</v>
      </c>
      <c r="C16" s="7" t="s">
        <v>140</v>
      </c>
      <c r="D16" s="6" t="s">
        <v>19</v>
      </c>
      <c r="E16" s="7">
        <v>1705</v>
      </c>
      <c r="F16" s="21">
        <v>0</v>
      </c>
      <c r="G16" s="7">
        <f t="shared" si="0"/>
        <v>0</v>
      </c>
    </row>
    <row r="17" spans="1:7" ht="36">
      <c r="A17" s="20" t="s">
        <v>32</v>
      </c>
      <c r="B17" s="7" t="s">
        <v>420</v>
      </c>
      <c r="C17" s="7" t="s">
        <v>421</v>
      </c>
      <c r="D17" s="6" t="s">
        <v>19</v>
      </c>
      <c r="E17" s="7">
        <v>6</v>
      </c>
      <c r="F17" s="21">
        <v>0</v>
      </c>
      <c r="G17" s="7">
        <f aca="true" t="shared" si="1" ref="G17">ROUND(E17*F17,2)</f>
        <v>0</v>
      </c>
    </row>
    <row r="18" spans="1:7" ht="24">
      <c r="A18" s="20" t="s">
        <v>36</v>
      </c>
      <c r="B18" s="7" t="s">
        <v>76</v>
      </c>
      <c r="C18" s="7" t="s">
        <v>56</v>
      </c>
      <c r="D18" s="6" t="s">
        <v>19</v>
      </c>
      <c r="E18" s="7">
        <v>836</v>
      </c>
      <c r="F18" s="21">
        <v>0</v>
      </c>
      <c r="G18" s="7">
        <f t="shared" si="0"/>
        <v>0</v>
      </c>
    </row>
    <row r="19" spans="1:7" ht="24">
      <c r="A19" s="20" t="s">
        <v>33</v>
      </c>
      <c r="B19" s="7" t="s">
        <v>58</v>
      </c>
      <c r="C19" s="7" t="s">
        <v>422</v>
      </c>
      <c r="D19" s="6" t="s">
        <v>134</v>
      </c>
      <c r="E19" s="7">
        <v>17.3</v>
      </c>
      <c r="F19" s="21">
        <v>0</v>
      </c>
      <c r="G19" s="7">
        <f t="shared" si="0"/>
        <v>0</v>
      </c>
    </row>
    <row r="20" spans="1:7" ht="24">
      <c r="A20" s="554" t="s">
        <v>37</v>
      </c>
      <c r="B20" s="555" t="s">
        <v>77</v>
      </c>
      <c r="C20" s="555" t="s">
        <v>131</v>
      </c>
      <c r="D20" s="556" t="s">
        <v>0</v>
      </c>
      <c r="E20" s="555">
        <v>40</v>
      </c>
      <c r="F20" s="557">
        <v>0</v>
      </c>
      <c r="G20" s="555">
        <f t="shared" si="0"/>
        <v>0</v>
      </c>
    </row>
    <row r="21" spans="1:7" ht="24">
      <c r="A21" s="554" t="s">
        <v>38</v>
      </c>
      <c r="B21" s="555" t="s">
        <v>59</v>
      </c>
      <c r="C21" s="555" t="s">
        <v>1139</v>
      </c>
      <c r="D21" s="556" t="s">
        <v>0</v>
      </c>
      <c r="E21" s="555">
        <v>8</v>
      </c>
      <c r="F21" s="557">
        <v>0</v>
      </c>
      <c r="G21" s="555">
        <f t="shared" si="0"/>
        <v>0</v>
      </c>
    </row>
    <row r="22" spans="1:7" ht="24">
      <c r="A22" s="554" t="s">
        <v>47</v>
      </c>
      <c r="B22" s="555" t="s">
        <v>59</v>
      </c>
      <c r="C22" s="555" t="s">
        <v>1140</v>
      </c>
      <c r="D22" s="556" t="s">
        <v>0</v>
      </c>
      <c r="E22" s="555">
        <v>32</v>
      </c>
      <c r="F22" s="557">
        <v>0</v>
      </c>
      <c r="G22" s="555">
        <f aca="true" t="shared" si="2" ref="G22">ROUND(E22*F22,2)</f>
        <v>0</v>
      </c>
    </row>
    <row r="23" spans="1:7" ht="24">
      <c r="A23" s="554" t="s">
        <v>48</v>
      </c>
      <c r="B23" s="555" t="s">
        <v>834</v>
      </c>
      <c r="C23" s="555" t="s">
        <v>835</v>
      </c>
      <c r="D23" s="556" t="s">
        <v>107</v>
      </c>
      <c r="E23" s="555">
        <v>4</v>
      </c>
      <c r="F23" s="557">
        <v>0</v>
      </c>
      <c r="G23" s="555">
        <f t="shared" si="0"/>
        <v>0</v>
      </c>
    </row>
    <row r="24" spans="1:7" ht="24">
      <c r="A24" s="554" t="s">
        <v>39</v>
      </c>
      <c r="B24" s="555" t="s">
        <v>237</v>
      </c>
      <c r="C24" s="555" t="s">
        <v>836</v>
      </c>
      <c r="D24" s="556" t="s">
        <v>107</v>
      </c>
      <c r="E24" s="555">
        <v>1</v>
      </c>
      <c r="F24" s="557">
        <v>0</v>
      </c>
      <c r="G24" s="555">
        <f t="shared" si="0"/>
        <v>0</v>
      </c>
    </row>
    <row r="25" spans="1:7" ht="24">
      <c r="A25" s="554" t="s">
        <v>40</v>
      </c>
      <c r="B25" s="555" t="s">
        <v>79</v>
      </c>
      <c r="C25" s="555" t="s">
        <v>78</v>
      </c>
      <c r="D25" s="556" t="s">
        <v>0</v>
      </c>
      <c r="E25" s="555">
        <v>40</v>
      </c>
      <c r="F25" s="557">
        <v>0</v>
      </c>
      <c r="G25" s="555">
        <f t="shared" si="0"/>
        <v>0</v>
      </c>
    </row>
    <row r="26" spans="1:7" ht="24.75" customHeight="1">
      <c r="A26" s="554" t="s">
        <v>49</v>
      </c>
      <c r="B26" s="555" t="s">
        <v>80</v>
      </c>
      <c r="C26" s="555" t="s">
        <v>109</v>
      </c>
      <c r="D26" s="556" t="s">
        <v>423</v>
      </c>
      <c r="E26" s="555">
        <v>440</v>
      </c>
      <c r="F26" s="557">
        <v>0</v>
      </c>
      <c r="G26" s="555">
        <f t="shared" si="0"/>
        <v>0</v>
      </c>
    </row>
    <row r="27" spans="1:7" ht="36">
      <c r="A27" s="20" t="s">
        <v>89</v>
      </c>
      <c r="B27" s="7" t="s">
        <v>60</v>
      </c>
      <c r="C27" s="7" t="s">
        <v>424</v>
      </c>
      <c r="D27" s="6" t="s">
        <v>0</v>
      </c>
      <c r="E27" s="7">
        <v>80</v>
      </c>
      <c r="F27" s="21">
        <v>0</v>
      </c>
      <c r="G27" s="7">
        <f t="shared" si="0"/>
        <v>0</v>
      </c>
    </row>
    <row r="28" spans="1:7" ht="24">
      <c r="A28" s="20" t="s">
        <v>91</v>
      </c>
      <c r="B28" s="7" t="s">
        <v>141</v>
      </c>
      <c r="C28" s="7" t="s">
        <v>425</v>
      </c>
      <c r="D28" s="6" t="s">
        <v>0</v>
      </c>
      <c r="E28" s="7">
        <v>12</v>
      </c>
      <c r="F28" s="21">
        <v>0</v>
      </c>
      <c r="G28" s="7">
        <f t="shared" si="0"/>
        <v>0</v>
      </c>
    </row>
    <row r="29" spans="1:7" ht="24">
      <c r="A29" s="20" t="s">
        <v>92</v>
      </c>
      <c r="B29" s="7" t="s">
        <v>426</v>
      </c>
      <c r="C29" s="7" t="s">
        <v>427</v>
      </c>
      <c r="D29" s="6" t="s">
        <v>0</v>
      </c>
      <c r="E29" s="7">
        <v>27</v>
      </c>
      <c r="F29" s="21">
        <v>0</v>
      </c>
      <c r="G29" s="7">
        <f aca="true" t="shared" si="3" ref="G29">ROUND(E29*F29,2)</f>
        <v>0</v>
      </c>
    </row>
    <row r="30" spans="1:7" ht="24">
      <c r="A30" s="20" t="s">
        <v>93</v>
      </c>
      <c r="B30" s="7" t="s">
        <v>428</v>
      </c>
      <c r="C30" s="7" t="s">
        <v>429</v>
      </c>
      <c r="D30" s="6" t="s">
        <v>0</v>
      </c>
      <c r="E30" s="7">
        <v>1</v>
      </c>
      <c r="F30" s="21">
        <v>0</v>
      </c>
      <c r="G30" s="7">
        <f aca="true" t="shared" si="4" ref="G30">ROUND(E30*F30,2)</f>
        <v>0</v>
      </c>
    </row>
    <row r="31" spans="1:7" ht="24">
      <c r="A31" s="20" t="s">
        <v>94</v>
      </c>
      <c r="B31" s="7" t="s">
        <v>430</v>
      </c>
      <c r="C31" s="7" t="s">
        <v>431</v>
      </c>
      <c r="D31" s="6" t="s">
        <v>0</v>
      </c>
      <c r="E31" s="7">
        <v>70</v>
      </c>
      <c r="F31" s="21">
        <v>0</v>
      </c>
      <c r="G31" s="7">
        <f t="shared" si="0"/>
        <v>0</v>
      </c>
    </row>
    <row r="32" spans="1:7" ht="24">
      <c r="A32" s="20" t="s">
        <v>95</v>
      </c>
      <c r="B32" s="7" t="s">
        <v>62</v>
      </c>
      <c r="C32" s="7" t="s">
        <v>63</v>
      </c>
      <c r="D32" s="6" t="s">
        <v>64</v>
      </c>
      <c r="E32" s="7">
        <v>40</v>
      </c>
      <c r="F32" s="21">
        <v>0</v>
      </c>
      <c r="G32" s="7">
        <f t="shared" si="0"/>
        <v>0</v>
      </c>
    </row>
    <row r="33" spans="1:7" ht="24">
      <c r="A33" s="20" t="s">
        <v>96</v>
      </c>
      <c r="B33" s="7" t="s">
        <v>65</v>
      </c>
      <c r="C33" s="7" t="s">
        <v>66</v>
      </c>
      <c r="D33" s="6" t="s">
        <v>46</v>
      </c>
      <c r="E33" s="7">
        <v>40</v>
      </c>
      <c r="F33" s="21">
        <v>0</v>
      </c>
      <c r="G33" s="7">
        <f t="shared" si="0"/>
        <v>0</v>
      </c>
    </row>
    <row r="34" spans="1:7" ht="24">
      <c r="A34" s="20" t="s">
        <v>97</v>
      </c>
      <c r="B34" s="7" t="s">
        <v>132</v>
      </c>
      <c r="C34" s="7" t="s">
        <v>133</v>
      </c>
      <c r="D34" s="6" t="s">
        <v>46</v>
      </c>
      <c r="E34" s="7">
        <v>1</v>
      </c>
      <c r="F34" s="21">
        <v>0</v>
      </c>
      <c r="G34" s="7">
        <f t="shared" si="0"/>
        <v>0</v>
      </c>
    </row>
    <row r="35" spans="1:7" ht="48">
      <c r="A35" s="20" t="s">
        <v>98</v>
      </c>
      <c r="B35" s="7" t="s">
        <v>143</v>
      </c>
      <c r="C35" s="7" t="s">
        <v>432</v>
      </c>
      <c r="D35" s="6" t="s">
        <v>107</v>
      </c>
      <c r="E35" s="7">
        <v>1</v>
      </c>
      <c r="F35" s="21">
        <v>0</v>
      </c>
      <c r="G35" s="7">
        <f t="shared" si="0"/>
        <v>0</v>
      </c>
    </row>
    <row r="36" spans="1:7" ht="36">
      <c r="A36" s="20" t="s">
        <v>100</v>
      </c>
      <c r="B36" s="7" t="s">
        <v>237</v>
      </c>
      <c r="C36" s="7" t="s">
        <v>238</v>
      </c>
      <c r="D36" s="6" t="s">
        <v>107</v>
      </c>
      <c r="E36" s="7">
        <v>1</v>
      </c>
      <c r="F36" s="21">
        <v>0</v>
      </c>
      <c r="G36" s="7">
        <f aca="true" t="shared" si="5" ref="G36">ROUND(E36*F36,2)</f>
        <v>0</v>
      </c>
    </row>
    <row r="37" spans="1:7" ht="6.75" customHeight="1">
      <c r="A37" s="248"/>
      <c r="B37" s="248"/>
      <c r="C37" s="248"/>
      <c r="D37" s="248"/>
      <c r="E37" s="248"/>
      <c r="F37" s="248"/>
      <c r="G37" s="248"/>
    </row>
    <row r="38" spans="1:8" ht="12.75">
      <c r="A38" s="11"/>
      <c r="B38" s="11"/>
      <c r="C38" s="11"/>
      <c r="D38" s="631" t="s">
        <v>23</v>
      </c>
      <c r="E38" s="631"/>
      <c r="F38" s="631"/>
      <c r="G38" s="7">
        <f>SUM(G11:G36)</f>
        <v>0</v>
      </c>
      <c r="H38" s="8"/>
    </row>
    <row r="39" spans="1:7" ht="12.75">
      <c r="A39" s="11"/>
      <c r="B39" s="11"/>
      <c r="C39" s="11"/>
      <c r="D39" s="631" t="s">
        <v>25</v>
      </c>
      <c r="E39" s="631"/>
      <c r="F39" s="631"/>
      <c r="G39" s="7">
        <f>ROUND(0.23*G38,2)</f>
        <v>0</v>
      </c>
    </row>
    <row r="40" spans="1:7" ht="12.75">
      <c r="A40" s="11"/>
      <c r="B40" s="11"/>
      <c r="C40" s="11"/>
      <c r="D40" s="631" t="s">
        <v>24</v>
      </c>
      <c r="E40" s="631"/>
      <c r="F40" s="631"/>
      <c r="G40" s="7">
        <f>G38+G39</f>
        <v>0</v>
      </c>
    </row>
    <row r="41" spans="1:7" ht="12.75">
      <c r="A41" s="13"/>
      <c r="B41" s="13"/>
      <c r="C41" s="12"/>
      <c r="D41" s="12"/>
      <c r="E41" s="12"/>
      <c r="F41" s="12"/>
      <c r="G41" s="13"/>
    </row>
    <row r="42" spans="1:7" ht="12.75">
      <c r="A42" s="13"/>
      <c r="B42" s="13"/>
      <c r="C42" s="13"/>
      <c r="D42" s="630"/>
      <c r="E42" s="630"/>
      <c r="F42" s="630"/>
      <c r="G42" s="630"/>
    </row>
    <row r="43" spans="1:7" ht="12.75">
      <c r="A43" s="13"/>
      <c r="B43" s="13"/>
      <c r="C43" s="13"/>
      <c r="D43" s="13"/>
      <c r="E43" s="13"/>
      <c r="F43" s="13"/>
      <c r="G43" s="13"/>
    </row>
    <row r="44" spans="1:7" ht="12.75" customHeight="1">
      <c r="A44" s="13"/>
      <c r="B44" s="13"/>
      <c r="C44" s="13"/>
      <c r="D44" s="629"/>
      <c r="E44" s="629"/>
      <c r="F44" s="629"/>
      <c r="G44" s="629"/>
    </row>
    <row r="45" spans="1:7" ht="12.75">
      <c r="A45" s="13"/>
      <c r="B45" s="13"/>
      <c r="C45" s="9" t="s">
        <v>111</v>
      </c>
      <c r="D45" s="629" t="s">
        <v>70</v>
      </c>
      <c r="E45" s="629"/>
      <c r="F45" s="629"/>
      <c r="G45" s="629"/>
    </row>
    <row r="46" spans="1:9" ht="12.75">
      <c r="A46" s="10"/>
      <c r="B46" s="10"/>
      <c r="C46" s="12" t="s">
        <v>68</v>
      </c>
      <c r="D46" s="628" t="s">
        <v>69</v>
      </c>
      <c r="E46" s="628"/>
      <c r="F46" s="628"/>
      <c r="G46" s="628"/>
      <c r="I46" s="8"/>
    </row>
    <row r="47" spans="1:7" ht="12.75">
      <c r="A47" s="10"/>
      <c r="B47" s="10"/>
      <c r="C47" s="10"/>
      <c r="D47" s="629"/>
      <c r="E47" s="629"/>
      <c r="F47" s="629"/>
      <c r="G47" s="629"/>
    </row>
    <row r="48" spans="4:7" ht="12.75">
      <c r="D48" s="629"/>
      <c r="E48" s="629"/>
      <c r="F48" s="629"/>
      <c r="G48" s="629"/>
    </row>
    <row r="49" spans="4:7" ht="12.75">
      <c r="D49" s="629"/>
      <c r="E49" s="629"/>
      <c r="F49" s="629"/>
      <c r="G49" s="629"/>
    </row>
    <row r="50" spans="4:7" ht="12.75">
      <c r="D50" s="629"/>
      <c r="E50" s="629"/>
      <c r="F50" s="629"/>
      <c r="G50" s="629"/>
    </row>
    <row r="51" spans="4:7" ht="12.75">
      <c r="D51" s="628"/>
      <c r="E51" s="628"/>
      <c r="F51" s="628"/>
      <c r="G51" s="628"/>
    </row>
  </sheetData>
  <mergeCells count="23">
    <mergeCell ref="D42:G42"/>
    <mergeCell ref="D38:F38"/>
    <mergeCell ref="D39:F39"/>
    <mergeCell ref="D40:F40"/>
    <mergeCell ref="D50:G50"/>
    <mergeCell ref="D51:G51"/>
    <mergeCell ref="D44:G44"/>
    <mergeCell ref="D45:G45"/>
    <mergeCell ref="D46:G46"/>
    <mergeCell ref="D47:G47"/>
    <mergeCell ref="D48:G48"/>
    <mergeCell ref="D49:G49"/>
    <mergeCell ref="A1:G2"/>
    <mergeCell ref="A5:G5"/>
    <mergeCell ref="A7:A9"/>
    <mergeCell ref="B7:B9"/>
    <mergeCell ref="C7:C9"/>
    <mergeCell ref="D7:D9"/>
    <mergeCell ref="E7:E9"/>
    <mergeCell ref="F7:F9"/>
    <mergeCell ref="G7:G9"/>
    <mergeCell ref="A3:G3"/>
    <mergeCell ref="A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3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7"/>
  <sheetViews>
    <sheetView zoomScale="106" zoomScaleNormal="106" workbookViewId="0" topLeftCell="A1">
      <selection activeCell="L17" sqref="L17"/>
    </sheetView>
  </sheetViews>
  <sheetFormatPr defaultColWidth="9.00390625" defaultRowHeight="12.75"/>
  <cols>
    <col min="1" max="1" width="4.375" style="4" customWidth="1"/>
    <col min="2" max="2" width="10.00390625" style="4" customWidth="1"/>
    <col min="3" max="3" width="38.125" style="4" customWidth="1"/>
    <col min="4" max="4" width="7.00390625" style="4" customWidth="1"/>
    <col min="5" max="6" width="9.125" style="4" customWidth="1"/>
    <col min="7" max="7" width="9.875" style="4" bestFit="1" customWidth="1"/>
    <col min="8" max="16384" width="9.125" style="4" customWidth="1"/>
  </cols>
  <sheetData>
    <row r="1" spans="1:7" ht="12.75" customHeight="1">
      <c r="A1" s="623" t="s">
        <v>1094</v>
      </c>
      <c r="B1" s="623"/>
      <c r="C1" s="623"/>
      <c r="D1" s="623"/>
      <c r="E1" s="623"/>
      <c r="F1" s="623"/>
      <c r="G1" s="623"/>
    </row>
    <row r="2" spans="1:7" ht="7.5" customHeight="1">
      <c r="A2" s="623"/>
      <c r="B2" s="623"/>
      <c r="C2" s="623"/>
      <c r="D2" s="623"/>
      <c r="E2" s="623"/>
      <c r="F2" s="623"/>
      <c r="G2" s="623"/>
    </row>
    <row r="3" spans="1:12" ht="50.25" customHeight="1">
      <c r="A3" s="585" t="s">
        <v>1092</v>
      </c>
      <c r="B3" s="574"/>
      <c r="C3" s="574"/>
      <c r="D3" s="574"/>
      <c r="E3" s="574"/>
      <c r="F3" s="574"/>
      <c r="G3" s="574"/>
      <c r="H3" s="244"/>
      <c r="I3" s="244"/>
      <c r="J3" s="244"/>
      <c r="K3" s="244"/>
      <c r="L3" s="244"/>
    </row>
    <row r="4" spans="1:12" ht="33.75" customHeight="1">
      <c r="A4" s="607" t="s">
        <v>1045</v>
      </c>
      <c r="B4" s="580"/>
      <c r="C4" s="580"/>
      <c r="D4" s="580"/>
      <c r="E4" s="580"/>
      <c r="F4" s="580"/>
      <c r="G4" s="580"/>
      <c r="H4" s="436"/>
      <c r="I4" s="436"/>
      <c r="J4" s="436"/>
      <c r="K4" s="436"/>
      <c r="L4" s="436"/>
    </row>
    <row r="5" spans="1:7" ht="18" customHeight="1">
      <c r="A5" s="624" t="s">
        <v>434</v>
      </c>
      <c r="B5" s="625"/>
      <c r="C5" s="625"/>
      <c r="D5" s="625"/>
      <c r="E5" s="625"/>
      <c r="F5" s="625"/>
      <c r="G5" s="625"/>
    </row>
    <row r="6" ht="6.75" customHeight="1">
      <c r="C6" s="5"/>
    </row>
    <row r="7" spans="1:7" ht="12.75">
      <c r="A7" s="626" t="s">
        <v>16</v>
      </c>
      <c r="B7" s="626" t="s">
        <v>50</v>
      </c>
      <c r="C7" s="627" t="s">
        <v>20</v>
      </c>
      <c r="D7" s="626" t="s">
        <v>51</v>
      </c>
      <c r="E7" s="626" t="s">
        <v>5</v>
      </c>
      <c r="F7" s="626" t="s">
        <v>52</v>
      </c>
      <c r="G7" s="626" t="s">
        <v>22</v>
      </c>
    </row>
    <row r="8" spans="1:7" ht="12.75">
      <c r="A8" s="626"/>
      <c r="B8" s="626"/>
      <c r="C8" s="627"/>
      <c r="D8" s="626"/>
      <c r="E8" s="626"/>
      <c r="F8" s="626"/>
      <c r="G8" s="626"/>
    </row>
    <row r="9" spans="1:7" ht="12.75">
      <c r="A9" s="626"/>
      <c r="B9" s="626"/>
      <c r="C9" s="627"/>
      <c r="D9" s="626"/>
      <c r="E9" s="626"/>
      <c r="F9" s="626"/>
      <c r="G9" s="626"/>
    </row>
    <row r="10" spans="1:7" ht="12" customHeight="1">
      <c r="A10" s="435">
        <v>1</v>
      </c>
      <c r="B10" s="435">
        <v>2</v>
      </c>
      <c r="C10" s="435">
        <v>3</v>
      </c>
      <c r="D10" s="435">
        <v>4</v>
      </c>
      <c r="E10" s="435">
        <v>5</v>
      </c>
      <c r="F10" s="435">
        <v>6</v>
      </c>
      <c r="G10" s="435">
        <v>7</v>
      </c>
    </row>
    <row r="11" spans="1:16" ht="30" customHeight="1">
      <c r="A11" s="20" t="s">
        <v>34</v>
      </c>
      <c r="B11" s="7" t="s">
        <v>75</v>
      </c>
      <c r="C11" s="7" t="s">
        <v>57</v>
      </c>
      <c r="D11" s="6" t="s">
        <v>19</v>
      </c>
      <c r="E11" s="7">
        <v>850</v>
      </c>
      <c r="F11" s="21">
        <v>0</v>
      </c>
      <c r="G11" s="7">
        <f>ROUND(E11*F11,2)</f>
        <v>0</v>
      </c>
      <c r="H11" s="5"/>
      <c r="P11" s="8"/>
    </row>
    <row r="12" spans="1:8" ht="24">
      <c r="A12" s="20" t="s">
        <v>35</v>
      </c>
      <c r="B12" s="7" t="s">
        <v>53</v>
      </c>
      <c r="C12" s="7" t="s">
        <v>106</v>
      </c>
      <c r="D12" s="6" t="s">
        <v>19</v>
      </c>
      <c r="E12" s="7">
        <v>874</v>
      </c>
      <c r="F12" s="21">
        <v>0</v>
      </c>
      <c r="G12" s="7">
        <f aca="true" t="shared" si="0" ref="G12:G33">ROUND(E12*F12,2)</f>
        <v>0</v>
      </c>
      <c r="H12" s="5"/>
    </row>
    <row r="13" spans="1:16" ht="24">
      <c r="A13" s="20" t="s">
        <v>8</v>
      </c>
      <c r="B13" s="7" t="s">
        <v>54</v>
      </c>
      <c r="C13" s="7" t="s">
        <v>55</v>
      </c>
      <c r="D13" s="6" t="s">
        <v>19</v>
      </c>
      <c r="E13" s="7">
        <v>1700</v>
      </c>
      <c r="F13" s="21">
        <v>0</v>
      </c>
      <c r="G13" s="7">
        <f t="shared" si="0"/>
        <v>0</v>
      </c>
      <c r="P13" s="8"/>
    </row>
    <row r="14" spans="1:7" ht="24">
      <c r="A14" s="20" t="s">
        <v>29</v>
      </c>
      <c r="B14" s="7" t="s">
        <v>136</v>
      </c>
      <c r="C14" s="7" t="s">
        <v>137</v>
      </c>
      <c r="D14" s="6" t="s">
        <v>19</v>
      </c>
      <c r="E14" s="7">
        <v>36</v>
      </c>
      <c r="F14" s="21">
        <v>0</v>
      </c>
      <c r="G14" s="7">
        <f t="shared" si="0"/>
        <v>0</v>
      </c>
    </row>
    <row r="15" spans="1:7" ht="24">
      <c r="A15" s="20" t="s">
        <v>30</v>
      </c>
      <c r="B15" s="7" t="s">
        <v>108</v>
      </c>
      <c r="C15" s="7" t="s">
        <v>138</v>
      </c>
      <c r="D15" s="6" t="s">
        <v>19</v>
      </c>
      <c r="E15" s="7">
        <v>36</v>
      </c>
      <c r="F15" s="21">
        <v>0</v>
      </c>
      <c r="G15" s="7">
        <f t="shared" si="0"/>
        <v>0</v>
      </c>
    </row>
    <row r="16" spans="1:7" ht="24">
      <c r="A16" s="20" t="s">
        <v>31</v>
      </c>
      <c r="B16" s="7" t="s">
        <v>139</v>
      </c>
      <c r="C16" s="7" t="s">
        <v>140</v>
      </c>
      <c r="D16" s="6" t="s">
        <v>19</v>
      </c>
      <c r="E16" s="7">
        <v>1657</v>
      </c>
      <c r="F16" s="21">
        <v>0</v>
      </c>
      <c r="G16" s="7">
        <f t="shared" si="0"/>
        <v>0</v>
      </c>
    </row>
    <row r="17" spans="1:7" ht="36">
      <c r="A17" s="20" t="s">
        <v>32</v>
      </c>
      <c r="B17" s="7" t="s">
        <v>420</v>
      </c>
      <c r="C17" s="7" t="s">
        <v>433</v>
      </c>
      <c r="D17" s="6" t="s">
        <v>19</v>
      </c>
      <c r="E17" s="7">
        <v>727</v>
      </c>
      <c r="F17" s="21">
        <v>0</v>
      </c>
      <c r="G17" s="7">
        <f t="shared" si="0"/>
        <v>0</v>
      </c>
    </row>
    <row r="18" spans="1:7" ht="24">
      <c r="A18" s="20" t="s">
        <v>36</v>
      </c>
      <c r="B18" s="7" t="s">
        <v>76</v>
      </c>
      <c r="C18" s="7" t="s">
        <v>56</v>
      </c>
      <c r="D18" s="6" t="s">
        <v>19</v>
      </c>
      <c r="E18" s="7">
        <v>850</v>
      </c>
      <c r="F18" s="21">
        <v>0</v>
      </c>
      <c r="G18" s="7">
        <f t="shared" si="0"/>
        <v>0</v>
      </c>
    </row>
    <row r="19" spans="1:7" ht="24">
      <c r="A19" s="20" t="s">
        <v>33</v>
      </c>
      <c r="B19" s="7" t="s">
        <v>58</v>
      </c>
      <c r="C19" s="7" t="s">
        <v>422</v>
      </c>
      <c r="D19" s="6" t="s">
        <v>134</v>
      </c>
      <c r="E19" s="7">
        <v>15.55</v>
      </c>
      <c r="F19" s="21">
        <v>0</v>
      </c>
      <c r="G19" s="7">
        <f t="shared" si="0"/>
        <v>0</v>
      </c>
    </row>
    <row r="20" spans="1:7" ht="24">
      <c r="A20" s="554" t="s">
        <v>37</v>
      </c>
      <c r="B20" s="555" t="s">
        <v>77</v>
      </c>
      <c r="C20" s="555" t="s">
        <v>131</v>
      </c>
      <c r="D20" s="556" t="s">
        <v>0</v>
      </c>
      <c r="E20" s="555">
        <v>36</v>
      </c>
      <c r="F20" s="557">
        <v>0</v>
      </c>
      <c r="G20" s="555">
        <f t="shared" si="0"/>
        <v>0</v>
      </c>
    </row>
    <row r="21" spans="1:7" ht="24">
      <c r="A21" s="554" t="s">
        <v>38</v>
      </c>
      <c r="B21" s="555" t="s">
        <v>59</v>
      </c>
      <c r="C21" s="555" t="s">
        <v>1139</v>
      </c>
      <c r="D21" s="556" t="s">
        <v>0</v>
      </c>
      <c r="E21" s="555">
        <v>2</v>
      </c>
      <c r="F21" s="557">
        <v>0</v>
      </c>
      <c r="G21" s="555">
        <f t="shared" si="0"/>
        <v>0</v>
      </c>
    </row>
    <row r="22" spans="1:7" ht="24">
      <c r="A22" s="554" t="s">
        <v>47</v>
      </c>
      <c r="B22" s="555" t="s">
        <v>1138</v>
      </c>
      <c r="C22" s="555" t="s">
        <v>1140</v>
      </c>
      <c r="D22" s="556" t="s">
        <v>0</v>
      </c>
      <c r="E22" s="555">
        <v>34</v>
      </c>
      <c r="F22" s="557">
        <v>0</v>
      </c>
      <c r="G22" s="555">
        <f aca="true" t="shared" si="1" ref="G22">ROUND(E22*F22,2)</f>
        <v>0</v>
      </c>
    </row>
    <row r="23" spans="1:7" ht="24">
      <c r="A23" s="554" t="s">
        <v>48</v>
      </c>
      <c r="B23" s="555" t="s">
        <v>79</v>
      </c>
      <c r="C23" s="555" t="s">
        <v>78</v>
      </c>
      <c r="D23" s="556" t="s">
        <v>0</v>
      </c>
      <c r="E23" s="555">
        <v>36</v>
      </c>
      <c r="F23" s="557">
        <v>0</v>
      </c>
      <c r="G23" s="555">
        <f t="shared" si="0"/>
        <v>0</v>
      </c>
    </row>
    <row r="24" spans="1:7" ht="24.75" customHeight="1">
      <c r="A24" s="554" t="s">
        <v>39</v>
      </c>
      <c r="B24" s="555" t="s">
        <v>80</v>
      </c>
      <c r="C24" s="555" t="s">
        <v>109</v>
      </c>
      <c r="D24" s="556" t="s">
        <v>423</v>
      </c>
      <c r="E24" s="555">
        <v>396</v>
      </c>
      <c r="F24" s="557">
        <v>0</v>
      </c>
      <c r="G24" s="555">
        <f t="shared" si="0"/>
        <v>0</v>
      </c>
    </row>
    <row r="25" spans="1:7" ht="36">
      <c r="A25" s="554" t="s">
        <v>40</v>
      </c>
      <c r="B25" s="555" t="s">
        <v>60</v>
      </c>
      <c r="C25" s="555" t="s">
        <v>61</v>
      </c>
      <c r="D25" s="556" t="s">
        <v>0</v>
      </c>
      <c r="E25" s="555">
        <v>72</v>
      </c>
      <c r="F25" s="557">
        <v>0</v>
      </c>
      <c r="G25" s="555">
        <f t="shared" si="0"/>
        <v>0</v>
      </c>
    </row>
    <row r="26" spans="1:7" ht="24">
      <c r="A26" s="20" t="s">
        <v>49</v>
      </c>
      <c r="B26" s="7" t="s">
        <v>141</v>
      </c>
      <c r="C26" s="7" t="s">
        <v>425</v>
      </c>
      <c r="D26" s="6" t="s">
        <v>0</v>
      </c>
      <c r="E26" s="7">
        <v>9</v>
      </c>
      <c r="F26" s="21">
        <v>0</v>
      </c>
      <c r="G26" s="7">
        <f t="shared" si="0"/>
        <v>0</v>
      </c>
    </row>
    <row r="27" spans="1:7" ht="24">
      <c r="A27" s="20" t="s">
        <v>89</v>
      </c>
      <c r="B27" s="7" t="s">
        <v>426</v>
      </c>
      <c r="C27" s="7" t="s">
        <v>427</v>
      </c>
      <c r="D27" s="6" t="s">
        <v>0</v>
      </c>
      <c r="E27" s="7">
        <v>27</v>
      </c>
      <c r="F27" s="21">
        <v>0</v>
      </c>
      <c r="G27" s="7">
        <f t="shared" si="0"/>
        <v>0</v>
      </c>
    </row>
    <row r="28" spans="1:7" ht="36">
      <c r="A28" s="20" t="s">
        <v>91</v>
      </c>
      <c r="B28" s="7" t="s">
        <v>430</v>
      </c>
      <c r="C28" s="7" t="s">
        <v>142</v>
      </c>
      <c r="D28" s="6" t="s">
        <v>0</v>
      </c>
      <c r="E28" s="7">
        <v>63</v>
      </c>
      <c r="F28" s="21">
        <v>0</v>
      </c>
      <c r="G28" s="7">
        <f t="shared" si="0"/>
        <v>0</v>
      </c>
    </row>
    <row r="29" spans="1:7" ht="24">
      <c r="A29" s="20" t="s">
        <v>92</v>
      </c>
      <c r="B29" s="7" t="s">
        <v>62</v>
      </c>
      <c r="C29" s="7" t="s">
        <v>63</v>
      </c>
      <c r="D29" s="6" t="s">
        <v>64</v>
      </c>
      <c r="E29" s="7">
        <v>36</v>
      </c>
      <c r="F29" s="21">
        <v>0</v>
      </c>
      <c r="G29" s="7">
        <f t="shared" si="0"/>
        <v>0</v>
      </c>
    </row>
    <row r="30" spans="1:7" ht="24">
      <c r="A30" s="20" t="s">
        <v>93</v>
      </c>
      <c r="B30" s="7" t="s">
        <v>65</v>
      </c>
      <c r="C30" s="7" t="s">
        <v>66</v>
      </c>
      <c r="D30" s="6" t="s">
        <v>46</v>
      </c>
      <c r="E30" s="7">
        <v>36</v>
      </c>
      <c r="F30" s="21">
        <v>0</v>
      </c>
      <c r="G30" s="7">
        <f t="shared" si="0"/>
        <v>0</v>
      </c>
    </row>
    <row r="31" spans="1:7" ht="24">
      <c r="A31" s="20" t="s">
        <v>94</v>
      </c>
      <c r="B31" s="7" t="s">
        <v>132</v>
      </c>
      <c r="C31" s="7" t="s">
        <v>133</v>
      </c>
      <c r="D31" s="6" t="s">
        <v>46</v>
      </c>
      <c r="E31" s="7">
        <v>1</v>
      </c>
      <c r="F31" s="21">
        <v>0</v>
      </c>
      <c r="G31" s="7">
        <f t="shared" si="0"/>
        <v>0</v>
      </c>
    </row>
    <row r="32" spans="1:7" ht="48">
      <c r="A32" s="20" t="s">
        <v>95</v>
      </c>
      <c r="B32" s="7" t="s">
        <v>143</v>
      </c>
      <c r="C32" s="7" t="s">
        <v>432</v>
      </c>
      <c r="D32" s="6" t="s">
        <v>107</v>
      </c>
      <c r="E32" s="7">
        <v>1</v>
      </c>
      <c r="F32" s="21">
        <v>0</v>
      </c>
      <c r="G32" s="7">
        <f t="shared" si="0"/>
        <v>0</v>
      </c>
    </row>
    <row r="33" spans="1:7" ht="36">
      <c r="A33" s="20" t="s">
        <v>96</v>
      </c>
      <c r="B33" s="7" t="s">
        <v>237</v>
      </c>
      <c r="C33" s="7" t="s">
        <v>238</v>
      </c>
      <c r="D33" s="6" t="s">
        <v>107</v>
      </c>
      <c r="E33" s="7">
        <v>1</v>
      </c>
      <c r="F33" s="21">
        <v>0</v>
      </c>
      <c r="G33" s="7">
        <f t="shared" si="0"/>
        <v>0</v>
      </c>
    </row>
    <row r="34" spans="1:7" ht="6.75" customHeight="1">
      <c r="A34" s="248"/>
      <c r="B34" s="248"/>
      <c r="C34" s="248"/>
      <c r="D34" s="248"/>
      <c r="E34" s="248"/>
      <c r="F34" s="248"/>
      <c r="G34" s="248"/>
    </row>
    <row r="35" spans="1:8" ht="12.75">
      <c r="A35" s="11"/>
      <c r="B35" s="11"/>
      <c r="C35" s="11"/>
      <c r="D35" s="631" t="s">
        <v>23</v>
      </c>
      <c r="E35" s="631"/>
      <c r="F35" s="631"/>
      <c r="G35" s="7">
        <f>SUM(G11:G33)</f>
        <v>0</v>
      </c>
      <c r="H35" s="8"/>
    </row>
    <row r="36" spans="1:7" ht="12.75">
      <c r="A36" s="11"/>
      <c r="B36" s="11"/>
      <c r="C36" s="11"/>
      <c r="D36" s="631" t="s">
        <v>25</v>
      </c>
      <c r="E36" s="631"/>
      <c r="F36" s="631"/>
      <c r="G36" s="7">
        <f>ROUND(0.23*G35,2)</f>
        <v>0</v>
      </c>
    </row>
    <row r="37" spans="1:7" ht="12.75">
      <c r="A37" s="11"/>
      <c r="B37" s="11"/>
      <c r="C37" s="11"/>
      <c r="D37" s="631" t="s">
        <v>24</v>
      </c>
      <c r="E37" s="631"/>
      <c r="F37" s="631"/>
      <c r="G37" s="7">
        <f>G35+G36</f>
        <v>0</v>
      </c>
    </row>
    <row r="38" spans="1:7" ht="12.75">
      <c r="A38" s="243"/>
      <c r="B38" s="243"/>
      <c r="C38" s="242"/>
      <c r="D38" s="242"/>
      <c r="E38" s="242"/>
      <c r="F38" s="242"/>
      <c r="G38" s="243"/>
    </row>
    <row r="39" spans="1:7" ht="12.75">
      <c r="A39" s="243"/>
      <c r="B39" s="243"/>
      <c r="C39" s="243"/>
      <c r="D39" s="630"/>
      <c r="E39" s="630"/>
      <c r="F39" s="630"/>
      <c r="G39" s="630"/>
    </row>
    <row r="40" spans="1:7" ht="12.75">
      <c r="A40" s="243"/>
      <c r="B40" s="243"/>
      <c r="C40" s="243"/>
      <c r="D40" s="243"/>
      <c r="E40" s="243"/>
      <c r="F40" s="243"/>
      <c r="G40" s="243"/>
    </row>
    <row r="41" spans="1:7" ht="12.75" customHeight="1">
      <c r="A41" s="243"/>
      <c r="B41" s="243"/>
      <c r="C41" s="243"/>
      <c r="D41" s="629"/>
      <c r="E41" s="629"/>
      <c r="F41" s="629"/>
      <c r="G41" s="629"/>
    </row>
    <row r="42" spans="1:7" ht="12.75">
      <c r="A42" s="243"/>
      <c r="B42" s="243"/>
      <c r="C42" s="9" t="s">
        <v>111</v>
      </c>
      <c r="D42" s="629" t="s">
        <v>70</v>
      </c>
      <c r="E42" s="629"/>
      <c r="F42" s="629"/>
      <c r="G42" s="629"/>
    </row>
    <row r="43" spans="1:9" ht="12.75">
      <c r="A43" s="10"/>
      <c r="B43" s="10"/>
      <c r="C43" s="242" t="s">
        <v>68</v>
      </c>
      <c r="D43" s="628" t="s">
        <v>69</v>
      </c>
      <c r="E43" s="628"/>
      <c r="F43" s="628"/>
      <c r="G43" s="628"/>
      <c r="I43" s="8"/>
    </row>
    <row r="44" spans="1:7" ht="12.75">
      <c r="A44" s="10"/>
      <c r="B44" s="10"/>
      <c r="C44" s="10"/>
      <c r="D44" s="629"/>
      <c r="E44" s="629"/>
      <c r="F44" s="629"/>
      <c r="G44" s="629"/>
    </row>
    <row r="45" spans="4:7" ht="12.75">
      <c r="D45" s="629"/>
      <c r="E45" s="629"/>
      <c r="F45" s="629"/>
      <c r="G45" s="629"/>
    </row>
    <row r="46" spans="4:7" ht="12.75">
      <c r="D46" s="629"/>
      <c r="E46" s="629"/>
      <c r="F46" s="629"/>
      <c r="G46" s="629"/>
    </row>
    <row r="47" spans="4:7" ht="12.75">
      <c r="D47" s="629"/>
      <c r="E47" s="629"/>
      <c r="F47" s="629"/>
      <c r="G47" s="629"/>
    </row>
    <row r="48" spans="4:7" ht="12.75">
      <c r="D48" s="628"/>
      <c r="E48" s="628"/>
      <c r="F48" s="628"/>
      <c r="G48" s="628"/>
    </row>
    <row r="57" ht="12.75">
      <c r="H57" s="4" t="s">
        <v>135</v>
      </c>
    </row>
  </sheetData>
  <mergeCells count="23">
    <mergeCell ref="D39:G39"/>
    <mergeCell ref="D35:F35"/>
    <mergeCell ref="D36:F36"/>
    <mergeCell ref="D37:F37"/>
    <mergeCell ref="D47:G47"/>
    <mergeCell ref="D48:G48"/>
    <mergeCell ref="D41:G41"/>
    <mergeCell ref="D42:G42"/>
    <mergeCell ref="D43:G43"/>
    <mergeCell ref="D44:G44"/>
    <mergeCell ref="D45:G45"/>
    <mergeCell ref="D46:G46"/>
    <mergeCell ref="A1:G2"/>
    <mergeCell ref="A5:G5"/>
    <mergeCell ref="A7:A9"/>
    <mergeCell ref="B7:B9"/>
    <mergeCell ref="C7:C9"/>
    <mergeCell ref="D7:D9"/>
    <mergeCell ref="E7:E9"/>
    <mergeCell ref="F7:F9"/>
    <mergeCell ref="G7:G9"/>
    <mergeCell ref="A4:G4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33"/>
  <sheetViews>
    <sheetView zoomScale="106" zoomScaleNormal="106" workbookViewId="0" topLeftCell="A1">
      <selection activeCell="K18" sqref="K18"/>
    </sheetView>
  </sheetViews>
  <sheetFormatPr defaultColWidth="9.00390625" defaultRowHeight="12.75"/>
  <cols>
    <col min="1" max="1" width="4.375" style="4" customWidth="1"/>
    <col min="2" max="2" width="10.00390625" style="4" customWidth="1"/>
    <col min="3" max="3" width="38.125" style="4" customWidth="1"/>
    <col min="4" max="4" width="7.00390625" style="4" customWidth="1"/>
    <col min="5" max="6" width="9.125" style="4" customWidth="1"/>
    <col min="7" max="7" width="9.875" style="4" bestFit="1" customWidth="1"/>
    <col min="8" max="16384" width="9.125" style="4" customWidth="1"/>
  </cols>
  <sheetData>
    <row r="1" spans="1:7" ht="12.75" customHeight="1">
      <c r="A1" s="623" t="s">
        <v>1094</v>
      </c>
      <c r="B1" s="623"/>
      <c r="C1" s="623"/>
      <c r="D1" s="623"/>
      <c r="E1" s="623"/>
      <c r="F1" s="623"/>
      <c r="G1" s="623"/>
    </row>
    <row r="2" spans="1:7" ht="7.5" customHeight="1">
      <c r="A2" s="623"/>
      <c r="B2" s="623"/>
      <c r="C2" s="623"/>
      <c r="D2" s="623"/>
      <c r="E2" s="623"/>
      <c r="F2" s="623"/>
      <c r="G2" s="623"/>
    </row>
    <row r="3" spans="1:12" ht="52.5" customHeight="1">
      <c r="A3" s="585" t="s">
        <v>1092</v>
      </c>
      <c r="B3" s="574"/>
      <c r="C3" s="574"/>
      <c r="D3" s="574"/>
      <c r="E3" s="574"/>
      <c r="F3" s="574"/>
      <c r="G3" s="574"/>
      <c r="H3" s="244"/>
      <c r="I3" s="244"/>
      <c r="J3" s="244"/>
      <c r="K3" s="244"/>
      <c r="L3" s="244"/>
    </row>
    <row r="4" spans="1:12" ht="33.75" customHeight="1">
      <c r="A4" s="607" t="s">
        <v>1045</v>
      </c>
      <c r="B4" s="580"/>
      <c r="C4" s="580"/>
      <c r="D4" s="580"/>
      <c r="E4" s="580"/>
      <c r="F4" s="580"/>
      <c r="G4" s="580"/>
      <c r="H4" s="436"/>
      <c r="I4" s="436"/>
      <c r="J4" s="436"/>
      <c r="K4" s="436"/>
      <c r="L4" s="436"/>
    </row>
    <row r="5" spans="1:7" ht="18" customHeight="1">
      <c r="A5" s="624" t="s">
        <v>436</v>
      </c>
      <c r="B5" s="625"/>
      <c r="C5" s="625"/>
      <c r="D5" s="625"/>
      <c r="E5" s="625"/>
      <c r="F5" s="625"/>
      <c r="G5" s="625"/>
    </row>
    <row r="6" ht="6.75" customHeight="1">
      <c r="C6" s="5"/>
    </row>
    <row r="7" spans="1:7" ht="12.75">
      <c r="A7" s="626" t="s">
        <v>16</v>
      </c>
      <c r="B7" s="626" t="s">
        <v>50</v>
      </c>
      <c r="C7" s="627" t="s">
        <v>20</v>
      </c>
      <c r="D7" s="626" t="s">
        <v>51</v>
      </c>
      <c r="E7" s="626" t="s">
        <v>5</v>
      </c>
      <c r="F7" s="626" t="s">
        <v>52</v>
      </c>
      <c r="G7" s="626" t="s">
        <v>22</v>
      </c>
    </row>
    <row r="8" spans="1:7" ht="12.75">
      <c r="A8" s="626"/>
      <c r="B8" s="626"/>
      <c r="C8" s="627"/>
      <c r="D8" s="626"/>
      <c r="E8" s="626"/>
      <c r="F8" s="626"/>
      <c r="G8" s="626"/>
    </row>
    <row r="9" spans="1:7" ht="12.75">
      <c r="A9" s="626"/>
      <c r="B9" s="626"/>
      <c r="C9" s="627"/>
      <c r="D9" s="626"/>
      <c r="E9" s="626"/>
      <c r="F9" s="626"/>
      <c r="G9" s="626"/>
    </row>
    <row r="10" spans="1:7" ht="3" customHeight="1">
      <c r="A10" s="632"/>
      <c r="B10" s="632"/>
      <c r="C10" s="632"/>
      <c r="D10" s="632"/>
      <c r="E10" s="632"/>
      <c r="F10" s="632"/>
      <c r="G10" s="632"/>
    </row>
    <row r="11" spans="1:16" ht="30" customHeight="1">
      <c r="A11" s="20" t="s">
        <v>34</v>
      </c>
      <c r="B11" s="7" t="s">
        <v>437</v>
      </c>
      <c r="C11" s="7" t="s">
        <v>438</v>
      </c>
      <c r="D11" s="6" t="s">
        <v>134</v>
      </c>
      <c r="E11" s="7">
        <v>792</v>
      </c>
      <c r="F11" s="21">
        <v>0</v>
      </c>
      <c r="G11" s="7">
        <f>ROUND(E11*F11,2)</f>
        <v>0</v>
      </c>
      <c r="H11" s="5"/>
      <c r="P11" s="8"/>
    </row>
    <row r="12" spans="1:8" ht="24">
      <c r="A12" s="20" t="s">
        <v>35</v>
      </c>
      <c r="B12" s="7" t="s">
        <v>439</v>
      </c>
      <c r="C12" s="7" t="s">
        <v>455</v>
      </c>
      <c r="D12" s="6" t="s">
        <v>19</v>
      </c>
      <c r="E12" s="7">
        <v>3300</v>
      </c>
      <c r="F12" s="21">
        <v>0</v>
      </c>
      <c r="G12" s="7">
        <f aca="true" t="shared" si="0" ref="G12:G18">ROUND(E12*F12,2)</f>
        <v>0</v>
      </c>
      <c r="H12" s="5"/>
    </row>
    <row r="13" spans="1:16" ht="24">
      <c r="A13" s="20" t="s">
        <v>8</v>
      </c>
      <c r="B13" s="7" t="s">
        <v>440</v>
      </c>
      <c r="C13" s="7" t="s">
        <v>441</v>
      </c>
      <c r="D13" s="6" t="s">
        <v>19</v>
      </c>
      <c r="E13" s="7">
        <v>50</v>
      </c>
      <c r="F13" s="21">
        <v>0</v>
      </c>
      <c r="G13" s="7">
        <f t="shared" si="0"/>
        <v>0</v>
      </c>
      <c r="P13" s="8"/>
    </row>
    <row r="14" spans="1:7" ht="36">
      <c r="A14" s="20" t="s">
        <v>29</v>
      </c>
      <c r="B14" s="7" t="s">
        <v>442</v>
      </c>
      <c r="C14" s="7" t="s">
        <v>828</v>
      </c>
      <c r="D14" s="6" t="s">
        <v>19</v>
      </c>
      <c r="E14" s="7">
        <v>4950</v>
      </c>
      <c r="F14" s="21">
        <v>0</v>
      </c>
      <c r="G14" s="7">
        <f t="shared" si="0"/>
        <v>0</v>
      </c>
    </row>
    <row r="15" spans="1:7" ht="66.75" customHeight="1">
      <c r="A15" s="20" t="s">
        <v>30</v>
      </c>
      <c r="B15" s="7" t="s">
        <v>443</v>
      </c>
      <c r="C15" s="7" t="s">
        <v>449</v>
      </c>
      <c r="D15" s="6" t="s">
        <v>0</v>
      </c>
      <c r="E15" s="7">
        <v>12</v>
      </c>
      <c r="F15" s="21">
        <v>0</v>
      </c>
      <c r="G15" s="7">
        <f t="shared" si="0"/>
        <v>0</v>
      </c>
    </row>
    <row r="16" spans="1:7" ht="24">
      <c r="A16" s="20" t="s">
        <v>31</v>
      </c>
      <c r="B16" s="7" t="s">
        <v>444</v>
      </c>
      <c r="C16" s="7" t="s">
        <v>445</v>
      </c>
      <c r="D16" s="6" t="s">
        <v>134</v>
      </c>
      <c r="E16" s="7">
        <v>792</v>
      </c>
      <c r="F16" s="21">
        <v>0</v>
      </c>
      <c r="G16" s="7">
        <f t="shared" si="0"/>
        <v>0</v>
      </c>
    </row>
    <row r="17" spans="1:7" ht="36">
      <c r="A17" s="20" t="s">
        <v>32</v>
      </c>
      <c r="B17" s="7" t="s">
        <v>446</v>
      </c>
      <c r="C17" s="7" t="s">
        <v>447</v>
      </c>
      <c r="D17" s="6" t="s">
        <v>64</v>
      </c>
      <c r="E17" s="7">
        <v>12</v>
      </c>
      <c r="F17" s="21">
        <v>0</v>
      </c>
      <c r="G17" s="7">
        <f t="shared" si="0"/>
        <v>0</v>
      </c>
    </row>
    <row r="18" spans="1:7" ht="36">
      <c r="A18" s="20" t="s">
        <v>36</v>
      </c>
      <c r="B18" s="7" t="s">
        <v>237</v>
      </c>
      <c r="C18" s="7" t="s">
        <v>238</v>
      </c>
      <c r="D18" s="6" t="s">
        <v>107</v>
      </c>
      <c r="E18" s="7">
        <v>1</v>
      </c>
      <c r="F18" s="21">
        <v>0</v>
      </c>
      <c r="G18" s="7">
        <f t="shared" si="0"/>
        <v>0</v>
      </c>
    </row>
    <row r="19" spans="1:7" ht="6.75" customHeight="1">
      <c r="A19" s="248"/>
      <c r="B19" s="248"/>
      <c r="C19" s="248"/>
      <c r="D19" s="248"/>
      <c r="E19" s="248"/>
      <c r="F19" s="248"/>
      <c r="G19" s="248"/>
    </row>
    <row r="20" spans="1:8" ht="12.75">
      <c r="A20" s="11"/>
      <c r="B20" s="11"/>
      <c r="C20" s="11"/>
      <c r="D20" s="631" t="s">
        <v>23</v>
      </c>
      <c r="E20" s="631"/>
      <c r="F20" s="631"/>
      <c r="G20" s="7">
        <f>SUM(G11:G18)</f>
        <v>0</v>
      </c>
      <c r="H20" s="8"/>
    </row>
    <row r="21" spans="1:7" ht="12.75">
      <c r="A21" s="11"/>
      <c r="B21" s="11"/>
      <c r="C21" s="11"/>
      <c r="D21" s="631" t="s">
        <v>25</v>
      </c>
      <c r="E21" s="631"/>
      <c r="F21" s="631"/>
      <c r="G21" s="7">
        <f>ROUND(0.23*G20,2)</f>
        <v>0</v>
      </c>
    </row>
    <row r="22" spans="1:7" ht="12.75">
      <c r="A22" s="11"/>
      <c r="B22" s="11"/>
      <c r="C22" s="11"/>
      <c r="D22" s="631" t="s">
        <v>24</v>
      </c>
      <c r="E22" s="631"/>
      <c r="F22" s="631"/>
      <c r="G22" s="7">
        <f>G20+G21</f>
        <v>0</v>
      </c>
    </row>
    <row r="23" spans="1:7" ht="12.75">
      <c r="A23" s="243"/>
      <c r="B23" s="243"/>
      <c r="C23" s="242"/>
      <c r="D23" s="242"/>
      <c r="E23" s="242"/>
      <c r="F23" s="242"/>
      <c r="G23" s="243"/>
    </row>
    <row r="24" spans="1:7" ht="12.75">
      <c r="A24" s="243"/>
      <c r="B24" s="243"/>
      <c r="C24" s="243"/>
      <c r="D24" s="630"/>
      <c r="E24" s="630"/>
      <c r="F24" s="630"/>
      <c r="G24" s="630"/>
    </row>
    <row r="25" spans="1:7" ht="12.75">
      <c r="A25" s="243"/>
      <c r="B25" s="243"/>
      <c r="C25" s="243"/>
      <c r="D25" s="243"/>
      <c r="E25" s="243"/>
      <c r="F25" s="243"/>
      <c r="G25" s="243"/>
    </row>
    <row r="26" spans="1:7" ht="12.75" customHeight="1">
      <c r="A26" s="243"/>
      <c r="B26" s="243"/>
      <c r="C26" s="243"/>
      <c r="D26" s="629"/>
      <c r="E26" s="629"/>
      <c r="F26" s="629"/>
      <c r="G26" s="629"/>
    </row>
    <row r="27" spans="1:7" ht="12.75">
      <c r="A27" s="243"/>
      <c r="B27" s="243"/>
      <c r="C27" s="9" t="s">
        <v>111</v>
      </c>
      <c r="D27" s="629" t="s">
        <v>70</v>
      </c>
      <c r="E27" s="629"/>
      <c r="F27" s="629"/>
      <c r="G27" s="629"/>
    </row>
    <row r="28" spans="1:9" ht="12.75">
      <c r="A28" s="10"/>
      <c r="B28" s="10"/>
      <c r="C28" s="242" t="s">
        <v>68</v>
      </c>
      <c r="D28" s="628" t="s">
        <v>69</v>
      </c>
      <c r="E28" s="628"/>
      <c r="F28" s="628"/>
      <c r="G28" s="628"/>
      <c r="I28" s="8"/>
    </row>
    <row r="29" spans="1:7" ht="12.75">
      <c r="A29" s="10"/>
      <c r="B29" s="10"/>
      <c r="C29" s="10"/>
      <c r="D29" s="629"/>
      <c r="E29" s="629"/>
      <c r="F29" s="629"/>
      <c r="G29" s="629"/>
    </row>
    <row r="30" spans="4:7" ht="12.75">
      <c r="D30" s="629"/>
      <c r="E30" s="629"/>
      <c r="F30" s="629"/>
      <c r="G30" s="629"/>
    </row>
    <row r="31" spans="4:7" ht="12.75">
      <c r="D31" s="629"/>
      <c r="E31" s="629"/>
      <c r="F31" s="629"/>
      <c r="G31" s="629"/>
    </row>
    <row r="32" spans="4:7" ht="12.75">
      <c r="D32" s="629"/>
      <c r="E32" s="629"/>
      <c r="F32" s="629"/>
      <c r="G32" s="629"/>
    </row>
    <row r="33" spans="4:7" ht="12.75">
      <c r="D33" s="628"/>
      <c r="E33" s="628"/>
      <c r="F33" s="628"/>
      <c r="G33" s="628"/>
    </row>
  </sheetData>
  <mergeCells count="24">
    <mergeCell ref="D24:G24"/>
    <mergeCell ref="A10:G10"/>
    <mergeCell ref="D20:F20"/>
    <mergeCell ref="D21:F21"/>
    <mergeCell ref="D22:F22"/>
    <mergeCell ref="D32:G32"/>
    <mergeCell ref="D33:G33"/>
    <mergeCell ref="D26:G26"/>
    <mergeCell ref="D27:G27"/>
    <mergeCell ref="D28:G28"/>
    <mergeCell ref="D29:G29"/>
    <mergeCell ref="D30:G30"/>
    <mergeCell ref="D31:G31"/>
    <mergeCell ref="A1:G2"/>
    <mergeCell ref="A5:G5"/>
    <mergeCell ref="A7:A9"/>
    <mergeCell ref="B7:B9"/>
    <mergeCell ref="C7:C9"/>
    <mergeCell ref="D7:D9"/>
    <mergeCell ref="E7:E9"/>
    <mergeCell ref="F7:F9"/>
    <mergeCell ref="G7:G9"/>
    <mergeCell ref="A4:G4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Lafrentz 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Tomasz Płotkowiak</cp:lastModifiedBy>
  <cp:lastPrinted>2018-11-23T07:06:16Z</cp:lastPrinted>
  <dcterms:created xsi:type="dcterms:W3CDTF">2004-04-09T10:36:01Z</dcterms:created>
  <dcterms:modified xsi:type="dcterms:W3CDTF">2019-01-14T11:55:20Z</dcterms:modified>
  <cp:category/>
  <cp:version/>
  <cp:contentType/>
  <cp:contentStatus/>
</cp:coreProperties>
</file>